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510" windowWidth="14700" windowHeight="8445" activeTab="0"/>
  </bookViews>
  <sheets>
    <sheet name="T04-0027" sheetId="1" r:id="rId1"/>
  </sheets>
  <externalReferences>
    <externalReference r:id="rId4"/>
    <externalReference r:id="rId5"/>
  </externalReferences>
  <definedNames>
    <definedName name="Print_Area_MI">#REF!</definedName>
    <definedName name="Print_Titles_MI">#REF!</definedName>
  </definedNames>
  <calcPr fullCalcOnLoad="1"/>
</workbook>
</file>

<file path=xl/sharedStrings.xml><?xml version="1.0" encoding="utf-8"?>
<sst xmlns="http://schemas.openxmlformats.org/spreadsheetml/2006/main" count="31" uniqueCount="29">
  <si>
    <t>PRELIMINARY RESULTS</t>
  </si>
  <si>
    <t>http://www.taxpolicycenter.org</t>
  </si>
  <si>
    <t>Table T04-0027</t>
  </si>
  <si>
    <t>Tax Units (thousands)</t>
  </si>
  <si>
    <t>Estate Tax Returns</t>
  </si>
  <si>
    <t>Estate Tax</t>
  </si>
  <si>
    <t>All (thousands)</t>
  </si>
  <si>
    <t>Percent of Total</t>
  </si>
  <si>
    <t>Taxable (thousands)</t>
  </si>
  <si>
    <t>Amount ($ millions)</t>
  </si>
  <si>
    <t>Lowest Quintile</t>
  </si>
  <si>
    <t>Second Quintile</t>
  </si>
  <si>
    <t>Middle Quintile</t>
  </si>
  <si>
    <t>Fourth Quintile</t>
  </si>
  <si>
    <t>Top Quintile</t>
  </si>
  <si>
    <t>All</t>
  </si>
  <si>
    <t>Addendum</t>
  </si>
  <si>
    <t>Top 10 Percent</t>
  </si>
  <si>
    <t>Top 5 Percent</t>
  </si>
  <si>
    <t>Top 1 Percent</t>
  </si>
  <si>
    <t>Top 0.5 Percent</t>
  </si>
  <si>
    <t>Top 0.1 Percent</t>
  </si>
  <si>
    <t>Source: Urban-Brookings Tax Policy Center Microsimulation Model (version 0304-2).</t>
  </si>
  <si>
    <t>(1) Calendar year.</t>
  </si>
  <si>
    <t xml:space="preserve">(2) Tax units with negative income are excluded from the lowest income class but are included in the totals. Includes both filing and nonfiling units.  Tax units that are dependents of other taxpayers are excluded from the analysis.  For a definition of income qualifiers, see "Explanation of Income Measures," at http://taxpolicycenter.org/TaxModel/tmdb/TMTemplate.cfm?DocID=574. </t>
  </si>
  <si>
    <t>(3) Estate tax liability as a percentage of cash income.</t>
  </si>
  <si>
    <r>
      <t>Current-Law Distribution of Estate Tax By Cash Income Percentile, 2001</t>
    </r>
    <r>
      <rPr>
        <b/>
        <vertAlign val="superscript"/>
        <sz val="12"/>
        <rFont val="Times New Roman"/>
        <family val="1"/>
      </rPr>
      <t>1</t>
    </r>
  </si>
  <si>
    <r>
      <t>Cash Income Class</t>
    </r>
    <r>
      <rPr>
        <b/>
        <vertAlign val="superscript"/>
        <sz val="10"/>
        <rFont val="Times New Roman"/>
        <family val="1"/>
      </rPr>
      <t>2</t>
    </r>
  </si>
  <si>
    <r>
      <t>Estate Tax/Income (Percent)</t>
    </r>
    <r>
      <rPr>
        <b/>
        <vertAlign val="superscript"/>
        <sz val="10"/>
        <rFont val="Times New Roman"/>
        <family val="1"/>
      </rPr>
      <t>3</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</si>
</sst>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 \ \ \ \ \ \ "/>
    <numFmt numFmtId="166" formatCode="0.0"/>
  </numFmts>
  <fonts count="8">
    <font>
      <sz val="10"/>
      <name val="Times New Roman"/>
      <family val="1"/>
    </font>
    <font>
      <sz val="10"/>
      <name val="Arial"/>
      <family val="0"/>
    </font>
    <font>
      <u val="single"/>
      <sz val="10"/>
      <color indexed="36"/>
      <name val="Arial"/>
      <family val="0"/>
    </font>
    <font>
      <u val="single"/>
      <sz val="10"/>
      <color indexed="12"/>
      <name val="Arial"/>
      <family val="0"/>
    </font>
    <font>
      <b/>
      <sz val="10"/>
      <name val="Times New Roman"/>
      <family val="1"/>
    </font>
    <font>
      <b/>
      <sz val="12"/>
      <name val="Times New Roman"/>
      <family val="1"/>
    </font>
    <font>
      <b/>
      <vertAlign val="superscript"/>
      <sz val="12"/>
      <name val="Times New Roman"/>
      <family val="1"/>
    </font>
    <font>
      <b/>
      <vertAlign val="superscript"/>
      <sz val="10"/>
      <name val="Times New Roman"/>
      <family val="1"/>
    </font>
  </fonts>
  <fills count="2">
    <fill>
      <patternFill/>
    </fill>
    <fill>
      <patternFill patternType="gray125"/>
    </fill>
  </fills>
  <borders count="6">
    <border>
      <left/>
      <right/>
      <top/>
      <bottom/>
      <diagonal/>
    </border>
    <border>
      <left>
        <color indexed="63"/>
      </left>
      <right>
        <color indexed="63"/>
      </right>
      <top>
        <color indexed="63"/>
      </top>
      <bottom style="double"/>
    </border>
    <border>
      <left>
        <color indexed="63"/>
      </left>
      <right>
        <color indexed="63"/>
      </right>
      <top style="double"/>
      <bottom>
        <color indexed="63"/>
      </bottom>
    </border>
    <border>
      <left>
        <color indexed="63"/>
      </left>
      <right>
        <color indexed="63"/>
      </right>
      <top>
        <color indexed="63"/>
      </top>
      <bottom style="thin"/>
    </border>
    <border>
      <left>
        <color indexed="63"/>
      </left>
      <right>
        <color indexed="63"/>
      </right>
      <top style="double"/>
      <bottom style="thin"/>
    </border>
    <border>
      <left>
        <color indexed="63"/>
      </left>
      <right>
        <color indexed="63"/>
      </right>
      <top style="thin"/>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9" fontId="1" fillId="0" borderId="0" applyFont="0" applyFill="0" applyBorder="0" applyAlignment="0" applyProtection="0"/>
  </cellStyleXfs>
  <cellXfs count="40">
    <xf numFmtId="0" fontId="0" fillId="0" borderId="0" xfId="0" applyAlignment="1">
      <alignment/>
    </xf>
    <xf numFmtId="15" fontId="4" fillId="0" borderId="0" xfId="21" applyNumberFormat="1" applyFont="1" applyAlignment="1">
      <alignment horizontal="left"/>
      <protection/>
    </xf>
    <xf numFmtId="0" fontId="0" fillId="0" borderId="0" xfId="21">
      <alignment/>
      <protection/>
    </xf>
    <xf numFmtId="0" fontId="4" fillId="0" borderId="0" xfId="21" applyFont="1">
      <alignment/>
      <protection/>
    </xf>
    <xf numFmtId="0" fontId="3" fillId="0" borderId="0" xfId="20" applyAlignment="1">
      <alignment horizontal="right"/>
    </xf>
    <xf numFmtId="0" fontId="0" fillId="0" borderId="1" xfId="21" applyBorder="1">
      <alignment/>
      <protection/>
    </xf>
    <xf numFmtId="0" fontId="4" fillId="0" borderId="2" xfId="21" applyFont="1" applyBorder="1" applyAlignment="1">
      <alignment horizontal="center" vertical="center" wrapText="1"/>
      <protection/>
    </xf>
    <xf numFmtId="0" fontId="4" fillId="0" borderId="2" xfId="21" applyFont="1" applyBorder="1" applyAlignment="1">
      <alignment horizontal="center"/>
      <protection/>
    </xf>
    <xf numFmtId="0" fontId="4" fillId="0" borderId="0" xfId="21" applyFont="1" applyBorder="1" applyAlignment="1">
      <alignment horizontal="center" vertical="center" wrapText="1"/>
      <protection/>
    </xf>
    <xf numFmtId="0" fontId="4" fillId="0" borderId="0" xfId="21" applyFont="1" applyAlignment="1">
      <alignment horizontal="right"/>
      <protection/>
    </xf>
    <xf numFmtId="3" fontId="0" fillId="0" borderId="0" xfId="21" applyNumberFormat="1" applyAlignment="1">
      <alignment horizontal="right"/>
      <protection/>
    </xf>
    <xf numFmtId="3" fontId="0" fillId="0" borderId="0" xfId="21" applyNumberFormat="1" applyAlignment="1">
      <alignment horizontal="center"/>
      <protection/>
    </xf>
    <xf numFmtId="0" fontId="0" fillId="0" borderId="0" xfId="21" applyAlignment="1">
      <alignment horizontal="center"/>
      <protection/>
    </xf>
    <xf numFmtId="164" fontId="0" fillId="0" borderId="0" xfId="21" applyNumberFormat="1" applyAlignment="1">
      <alignment horizontal="right"/>
      <protection/>
    </xf>
    <xf numFmtId="164" fontId="0" fillId="0" borderId="0" xfId="21" applyNumberFormat="1" applyFont="1" applyAlignment="1">
      <alignment horizontal="right"/>
      <protection/>
    </xf>
    <xf numFmtId="164" fontId="0" fillId="0" borderId="0" xfId="21" applyNumberFormat="1" applyAlignment="1">
      <alignment horizontal="center"/>
      <protection/>
    </xf>
    <xf numFmtId="166" fontId="0" fillId="0" borderId="0" xfId="21" applyNumberFormat="1">
      <alignment/>
      <protection/>
    </xf>
    <xf numFmtId="16" fontId="4" fillId="0" borderId="0" xfId="21" applyNumberFormat="1" applyFont="1" applyAlignment="1" quotePrefix="1">
      <alignment horizontal="right"/>
      <protection/>
    </xf>
    <xf numFmtId="0" fontId="4" fillId="0" borderId="0" xfId="21" applyFont="1" applyAlignment="1">
      <alignment horizontal="left"/>
      <protection/>
    </xf>
    <xf numFmtId="0" fontId="0" fillId="0" borderId="3" xfId="21" applyBorder="1">
      <alignment/>
      <protection/>
    </xf>
    <xf numFmtId="0" fontId="0" fillId="0" borderId="0" xfId="21" applyFont="1" applyFill="1" applyBorder="1">
      <alignment/>
      <protection/>
    </xf>
    <xf numFmtId="0" fontId="0" fillId="0" borderId="0" xfId="21" applyFill="1" applyBorder="1">
      <alignment/>
      <protection/>
    </xf>
    <xf numFmtId="0" fontId="0" fillId="0" borderId="0" xfId="0" applyAlignment="1">
      <alignment wrapText="1"/>
    </xf>
    <xf numFmtId="0" fontId="0" fillId="0" borderId="0" xfId="21" applyFont="1">
      <alignment/>
      <protection/>
    </xf>
    <xf numFmtId="0" fontId="4" fillId="0" borderId="2" xfId="21" applyFont="1" applyBorder="1" applyAlignment="1">
      <alignment horizontal="center" vertical="center" wrapText="1"/>
      <protection/>
    </xf>
    <xf numFmtId="0" fontId="4" fillId="0" borderId="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 xfId="0" applyFont="1" applyBorder="1" applyAlignment="1">
      <alignment horizontal="center" vertical="center" wrapText="1"/>
    </xf>
    <xf numFmtId="0" fontId="5" fillId="0" borderId="0" xfId="21" applyFont="1" applyAlignment="1">
      <alignment horizontal="center"/>
      <protection/>
    </xf>
    <xf numFmtId="0" fontId="0" fillId="0" borderId="0" xfId="21" applyFont="1" applyAlignment="1">
      <alignment wrapText="1"/>
      <protection/>
    </xf>
    <xf numFmtId="0" fontId="0" fillId="0" borderId="0" xfId="0" applyAlignment="1">
      <alignment wrapText="1"/>
    </xf>
    <xf numFmtId="0" fontId="4" fillId="0" borderId="0" xfId="21" applyFont="1" applyBorder="1" applyAlignment="1">
      <alignment horizontal="center" vertical="center" wrapText="1"/>
      <protection/>
    </xf>
    <xf numFmtId="0" fontId="4" fillId="0" borderId="3" xfId="21" applyFont="1" applyBorder="1" applyAlignment="1">
      <alignment horizontal="center" vertical="center" wrapText="1"/>
      <protection/>
    </xf>
    <xf numFmtId="0" fontId="4" fillId="0" borderId="4" xfId="21" applyFont="1" applyBorder="1" applyAlignment="1">
      <alignment horizontal="center"/>
      <protection/>
    </xf>
    <xf numFmtId="0" fontId="0" fillId="0" borderId="2" xfId="0" applyBorder="1" applyAlignment="1">
      <alignment horizontal="center" vertical="center" wrapText="1"/>
    </xf>
    <xf numFmtId="0" fontId="0" fillId="0" borderId="0" xfId="0" applyAlignment="1">
      <alignment horizontal="center" vertical="center" wrapText="1"/>
    </xf>
    <xf numFmtId="0" fontId="0" fillId="0" borderId="3" xfId="0" applyBorder="1" applyAlignment="1">
      <alignment horizontal="center" vertical="center" wrapText="1"/>
    </xf>
    <xf numFmtId="0" fontId="4" fillId="0" borderId="5" xfId="21" applyFont="1" applyBorder="1" applyAlignment="1">
      <alignment horizontal="center" vertical="center" wrapText="1"/>
      <protection/>
    </xf>
    <xf numFmtId="0" fontId="4" fillId="0" borderId="4" xfId="21" applyFont="1" applyBorder="1" applyAlignment="1">
      <alignment horizontal="center" vertical="center" wrapText="1"/>
      <protection/>
    </xf>
    <xf numFmtId="0" fontId="0" fillId="0" borderId="0" xfId="21" applyFont="1" applyFill="1" applyBorder="1" applyAlignment="1">
      <alignment horizontal="left"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Acc and Freeze Option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EGTRRA%20Options\Excel%20Files\Tables%20for%20Paper\individual%20curren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WINDOWS\DESKTOP\March%202004%20Revised%20Version%20(New%20Ages)\01_CL_distn%20with%20d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x rate schedul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01Data"/>
      <sheetName val="01DataIncTax"/>
      <sheetName val="01DatabyTax"/>
    </sheetNames>
    <sheetDataSet>
      <sheetData sheetId="0">
        <row r="30">
          <cell r="B30">
            <v>1561</v>
          </cell>
        </row>
        <row r="31">
          <cell r="B31">
            <v>3069</v>
          </cell>
        </row>
        <row r="32">
          <cell r="B32">
            <v>10278</v>
          </cell>
        </row>
        <row r="33">
          <cell r="B33">
            <v>17391</v>
          </cell>
        </row>
        <row r="34">
          <cell r="B34">
            <v>68578</v>
          </cell>
        </row>
        <row r="35">
          <cell r="B35">
            <v>101643</v>
          </cell>
        </row>
        <row r="48">
          <cell r="B48">
            <v>1342</v>
          </cell>
          <cell r="C48">
            <v>86697296</v>
          </cell>
        </row>
        <row r="49">
          <cell r="B49">
            <v>1638</v>
          </cell>
          <cell r="C49">
            <v>111870688</v>
          </cell>
        </row>
        <row r="50">
          <cell r="B50">
            <v>5867</v>
          </cell>
          <cell r="C50">
            <v>519243844</v>
          </cell>
        </row>
        <row r="51">
          <cell r="B51">
            <v>10713</v>
          </cell>
          <cell r="C51">
            <v>1157671312</v>
          </cell>
        </row>
        <row r="52">
          <cell r="B52">
            <v>31035</v>
          </cell>
          <cell r="C52">
            <v>19498041275</v>
          </cell>
        </row>
        <row r="53">
          <cell r="B53">
            <v>50833</v>
          </cell>
          <cell r="C53">
            <v>21680786546</v>
          </cell>
        </row>
        <row r="84">
          <cell r="B84">
            <v>12624</v>
          </cell>
        </row>
        <row r="85">
          <cell r="B85">
            <v>28312</v>
          </cell>
        </row>
        <row r="86">
          <cell r="B86">
            <v>5402</v>
          </cell>
        </row>
        <row r="87">
          <cell r="B87">
            <v>4727</v>
          </cell>
        </row>
        <row r="88">
          <cell r="B88">
            <v>1243</v>
          </cell>
        </row>
        <row r="102">
          <cell r="B102">
            <v>6264</v>
          </cell>
          <cell r="C102">
            <v>2119807452</v>
          </cell>
        </row>
        <row r="103">
          <cell r="B103">
            <v>9809</v>
          </cell>
          <cell r="C103">
            <v>5734396748</v>
          </cell>
        </row>
        <row r="104">
          <cell r="B104">
            <v>1843</v>
          </cell>
          <cell r="C104">
            <v>2003733970</v>
          </cell>
        </row>
        <row r="105">
          <cell r="B105">
            <v>1919</v>
          </cell>
          <cell r="C105">
            <v>3468689821</v>
          </cell>
        </row>
        <row r="106">
          <cell r="B106">
            <v>741</v>
          </cell>
          <cell r="C106">
            <v>4078882093</v>
          </cell>
        </row>
        <row r="228">
          <cell r="B228">
            <v>27022727</v>
          </cell>
          <cell r="C228">
            <v>192364644815</v>
          </cell>
        </row>
        <row r="229">
          <cell r="B229">
            <v>27571608</v>
          </cell>
          <cell r="C229">
            <v>500336704948</v>
          </cell>
        </row>
        <row r="230">
          <cell r="B230">
            <v>27570593</v>
          </cell>
          <cell r="C230">
            <v>889037252496</v>
          </cell>
        </row>
        <row r="231">
          <cell r="B231">
            <v>27567345</v>
          </cell>
          <cell r="C231">
            <v>1533739654315</v>
          </cell>
        </row>
        <row r="232">
          <cell r="B232">
            <v>27569047</v>
          </cell>
          <cell r="C232">
            <v>4445927282296</v>
          </cell>
        </row>
        <row r="233">
          <cell r="B233">
            <v>137847179</v>
          </cell>
          <cell r="C233">
            <v>7537070534019</v>
          </cell>
        </row>
        <row r="246">
          <cell r="B246">
            <v>6890816</v>
          </cell>
          <cell r="C246">
            <v>845175727108</v>
          </cell>
        </row>
        <row r="247">
          <cell r="B247">
            <v>5514269</v>
          </cell>
          <cell r="C247">
            <v>1128223779881</v>
          </cell>
        </row>
        <row r="248">
          <cell r="B248">
            <v>689255</v>
          </cell>
          <cell r="C248">
            <v>283633656789</v>
          </cell>
        </row>
        <row r="249">
          <cell r="B249">
            <v>551285</v>
          </cell>
          <cell r="C249">
            <v>425438294852</v>
          </cell>
        </row>
        <row r="250">
          <cell r="B250">
            <v>137890</v>
          </cell>
          <cell r="C250">
            <v>565514969321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27"/>
  <sheetViews>
    <sheetView showGridLines="0" tabSelected="1" workbookViewId="0" topLeftCell="A1">
      <selection activeCell="X12" sqref="X12"/>
    </sheetView>
  </sheetViews>
  <sheetFormatPr defaultColWidth="9.33203125" defaultRowHeight="12.75"/>
  <cols>
    <col min="1" max="1" width="16" style="2" customWidth="1"/>
    <col min="2" max="2" width="4.16015625" style="2" customWidth="1"/>
    <col min="3" max="3" width="1.5" style="2" customWidth="1"/>
    <col min="4" max="4" width="8.83203125" style="2" customWidth="1"/>
    <col min="5" max="5" width="2.83203125" style="2" customWidth="1"/>
    <col min="6" max="6" width="1.5" style="2" customWidth="1"/>
    <col min="7" max="7" width="8.83203125" style="2" customWidth="1"/>
    <col min="8" max="8" width="2.83203125" style="2" customWidth="1"/>
    <col min="9" max="9" width="8.83203125" style="2" customWidth="1"/>
    <col min="10" max="10" width="2.83203125" style="2" customWidth="1"/>
    <col min="11" max="11" width="8.83203125" style="2" customWidth="1"/>
    <col min="12" max="12" width="2.83203125" style="2" customWidth="1"/>
    <col min="13" max="13" width="8.83203125" style="2" customWidth="1"/>
    <col min="14" max="14" width="2.83203125" style="2" customWidth="1"/>
    <col min="15" max="15" width="1.5" style="2" customWidth="1"/>
    <col min="16" max="16" width="8.83203125" style="2" customWidth="1"/>
    <col min="17" max="17" width="2.83203125" style="2" customWidth="1"/>
    <col min="18" max="18" width="8.83203125" style="2" customWidth="1"/>
    <col min="19" max="19" width="2.83203125" style="2" customWidth="1"/>
    <col min="20" max="20" width="1.5" style="2" customWidth="1"/>
    <col min="21" max="21" width="9.83203125" style="2" customWidth="1"/>
    <col min="22" max="22" width="4.83203125" style="2" customWidth="1"/>
    <col min="23" max="16384" width="8.16015625" style="2" customWidth="1"/>
  </cols>
  <sheetData>
    <row r="1" spans="1:22" ht="12.75">
      <c r="A1" s="1">
        <v>38075</v>
      </c>
      <c r="D1" s="3" t="s">
        <v>0</v>
      </c>
      <c r="V1" s="4" t="s">
        <v>1</v>
      </c>
    </row>
    <row r="2" ht="12.75">
      <c r="A2" s="1"/>
    </row>
    <row r="3" spans="1:22" ht="15.75">
      <c r="A3" s="28" t="s">
        <v>2</v>
      </c>
      <c r="B3" s="28"/>
      <c r="C3" s="28"/>
      <c r="D3" s="28"/>
      <c r="E3" s="28"/>
      <c r="F3" s="28"/>
      <c r="G3" s="28"/>
      <c r="H3" s="28"/>
      <c r="I3" s="28"/>
      <c r="J3" s="28"/>
      <c r="K3" s="28"/>
      <c r="L3" s="28"/>
      <c r="M3" s="28"/>
      <c r="N3" s="28"/>
      <c r="O3" s="28"/>
      <c r="P3" s="28"/>
      <c r="Q3" s="28"/>
      <c r="R3" s="28"/>
      <c r="S3" s="28"/>
      <c r="T3" s="28"/>
      <c r="U3" s="28"/>
      <c r="V3" s="28"/>
    </row>
    <row r="4" spans="1:22" ht="18.75" customHeight="1">
      <c r="A4" s="28" t="s">
        <v>26</v>
      </c>
      <c r="B4" s="28"/>
      <c r="C4" s="28"/>
      <c r="D4" s="28"/>
      <c r="E4" s="28"/>
      <c r="F4" s="28"/>
      <c r="G4" s="28"/>
      <c r="H4" s="28"/>
      <c r="I4" s="28"/>
      <c r="J4" s="28"/>
      <c r="K4" s="28"/>
      <c r="L4" s="28"/>
      <c r="M4" s="28"/>
      <c r="N4" s="28"/>
      <c r="O4" s="28"/>
      <c r="P4" s="28"/>
      <c r="Q4" s="28"/>
      <c r="R4" s="28"/>
      <c r="S4" s="28"/>
      <c r="T4" s="28"/>
      <c r="U4" s="28"/>
      <c r="V4" s="28"/>
    </row>
    <row r="5" spans="2:20" ht="13.5" thickBot="1">
      <c r="B5" s="5"/>
      <c r="C5" s="5"/>
      <c r="D5" s="5"/>
      <c r="E5" s="5"/>
      <c r="F5" s="5"/>
      <c r="G5" s="5"/>
      <c r="H5" s="5"/>
      <c r="I5" s="5"/>
      <c r="J5" s="5"/>
      <c r="K5" s="5"/>
      <c r="L5" s="5"/>
      <c r="M5" s="5"/>
      <c r="N5" s="5"/>
      <c r="O5" s="5"/>
      <c r="P5" s="5"/>
      <c r="Q5" s="5"/>
      <c r="R5" s="5"/>
      <c r="S5" s="5"/>
      <c r="T5" s="5"/>
    </row>
    <row r="6" spans="1:22" ht="13.5" customHeight="1" thickTop="1">
      <c r="A6" s="24" t="s">
        <v>27</v>
      </c>
      <c r="B6" s="24"/>
      <c r="C6" s="6"/>
      <c r="D6" s="24" t="s">
        <v>3</v>
      </c>
      <c r="E6" s="34"/>
      <c r="F6" s="7"/>
      <c r="G6" s="38" t="s">
        <v>4</v>
      </c>
      <c r="H6" s="38"/>
      <c r="I6" s="38"/>
      <c r="J6" s="38"/>
      <c r="K6" s="38"/>
      <c r="L6" s="38"/>
      <c r="M6" s="38"/>
      <c r="N6" s="38"/>
      <c r="O6" s="7"/>
      <c r="P6" s="33" t="s">
        <v>5</v>
      </c>
      <c r="Q6" s="33"/>
      <c r="R6" s="33"/>
      <c r="S6" s="33"/>
      <c r="T6" s="7"/>
      <c r="U6" s="24" t="s">
        <v>28</v>
      </c>
      <c r="V6" s="25"/>
    </row>
    <row r="7" spans="1:22" ht="12.75" customHeight="1">
      <c r="A7" s="31"/>
      <c r="B7" s="31"/>
      <c r="C7" s="8"/>
      <c r="D7" s="35"/>
      <c r="E7" s="35"/>
      <c r="F7" s="8"/>
      <c r="G7" s="31" t="s">
        <v>6</v>
      </c>
      <c r="H7" s="31"/>
      <c r="I7" s="37" t="s">
        <v>7</v>
      </c>
      <c r="J7" s="37"/>
      <c r="K7" s="31" t="s">
        <v>8</v>
      </c>
      <c r="L7" s="31"/>
      <c r="M7" s="37" t="s">
        <v>7</v>
      </c>
      <c r="N7" s="37"/>
      <c r="O7" s="8"/>
      <c r="P7" s="31" t="s">
        <v>9</v>
      </c>
      <c r="Q7" s="31"/>
      <c r="R7" s="37" t="s">
        <v>7</v>
      </c>
      <c r="S7" s="37"/>
      <c r="T7" s="8"/>
      <c r="U7" s="26"/>
      <c r="V7" s="26"/>
    </row>
    <row r="8" spans="1:22" ht="12.75" customHeight="1">
      <c r="A8" s="32"/>
      <c r="B8" s="32"/>
      <c r="C8" s="8"/>
      <c r="D8" s="36"/>
      <c r="E8" s="36"/>
      <c r="F8" s="8"/>
      <c r="G8" s="32"/>
      <c r="H8" s="32"/>
      <c r="I8" s="36"/>
      <c r="J8" s="36"/>
      <c r="K8" s="32"/>
      <c r="L8" s="32"/>
      <c r="M8" s="36"/>
      <c r="N8" s="36"/>
      <c r="O8" s="8"/>
      <c r="P8" s="32"/>
      <c r="Q8" s="32"/>
      <c r="R8" s="36"/>
      <c r="S8" s="36"/>
      <c r="T8" s="8"/>
      <c r="U8" s="27"/>
      <c r="V8" s="27"/>
    </row>
    <row r="10" spans="1:21" ht="12.75">
      <c r="A10" s="9" t="s">
        <v>10</v>
      </c>
      <c r="B10" s="9"/>
      <c r="D10" s="10">
        <f>+'[2]01Data'!B228/1000</f>
        <v>27022.727</v>
      </c>
      <c r="E10" s="11"/>
      <c r="F10" s="12"/>
      <c r="G10" s="13">
        <f>+'[2]01Data'!B30/1000</f>
        <v>1.561</v>
      </c>
      <c r="H10" s="11"/>
      <c r="I10" s="14">
        <f aca="true" t="shared" si="0" ref="I10:I15">+G10/$G$15*100</f>
        <v>1.5357673425617109</v>
      </c>
      <c r="J10" s="15"/>
      <c r="K10" s="13">
        <f>+'[2]01Data'!B48/1000</f>
        <v>1.342</v>
      </c>
      <c r="L10" s="11"/>
      <c r="M10" s="14">
        <f aca="true" t="shared" si="1" ref="M10:M15">+K10/$K$15*100</f>
        <v>2.6400173115889287</v>
      </c>
      <c r="N10" s="15"/>
      <c r="O10" s="12"/>
      <c r="P10" s="10">
        <f>+'[2]01Data'!C48/1000000</f>
        <v>86.697296</v>
      </c>
      <c r="Q10" s="11"/>
      <c r="R10" s="14">
        <f aca="true" t="shared" si="2" ref="R10:R15">+P10/$P$15*100</f>
        <v>0.399880769159619</v>
      </c>
      <c r="S10" s="15"/>
      <c r="T10" s="12"/>
      <c r="U10" s="16">
        <f>+'[2]01Data'!C48/'[2]01Data'!C228*100</f>
        <v>0.045069246525721036</v>
      </c>
    </row>
    <row r="11" spans="1:21" ht="12.75">
      <c r="A11" s="17" t="s">
        <v>11</v>
      </c>
      <c r="B11" s="17"/>
      <c r="D11" s="10">
        <f>+'[2]01Data'!B229/1000</f>
        <v>27571.608</v>
      </c>
      <c r="E11" s="11"/>
      <c r="F11" s="12"/>
      <c r="G11" s="13">
        <f>+'[2]01Data'!B31/1000</f>
        <v>3.069</v>
      </c>
      <c r="H11" s="11"/>
      <c r="I11" s="14">
        <f t="shared" si="0"/>
        <v>3.0193913993093475</v>
      </c>
      <c r="J11" s="15"/>
      <c r="K11" s="13">
        <f>+'[2]01Data'!B49/1000</f>
        <v>1.638</v>
      </c>
      <c r="L11" s="11"/>
      <c r="M11" s="14">
        <f t="shared" si="1"/>
        <v>3.2223162119095865</v>
      </c>
      <c r="N11" s="15"/>
      <c r="O11" s="12"/>
      <c r="P11" s="10">
        <f>+'[2]01Data'!C49/1000000</f>
        <v>111.870688</v>
      </c>
      <c r="Q11" s="11"/>
      <c r="R11" s="14">
        <f t="shared" si="2"/>
        <v>0.5159899884750243</v>
      </c>
      <c r="S11" s="15"/>
      <c r="T11" s="12"/>
      <c r="U11" s="16">
        <f>+'[2]01Data'!C49/'[2]01Data'!C229*100</f>
        <v>0.0223590807737415</v>
      </c>
    </row>
    <row r="12" spans="1:21" ht="12.75">
      <c r="A12" s="9" t="s">
        <v>12</v>
      </c>
      <c r="B12" s="9"/>
      <c r="D12" s="10">
        <f>+'[2]01Data'!B230/1000</f>
        <v>27570.593</v>
      </c>
      <c r="E12" s="11"/>
      <c r="F12" s="12"/>
      <c r="G12" s="13">
        <f>+'[2]01Data'!B32/1000</f>
        <v>10.278</v>
      </c>
      <c r="H12" s="11"/>
      <c r="I12" s="14">
        <f t="shared" si="0"/>
        <v>10.111862105604912</v>
      </c>
      <c r="J12" s="15"/>
      <c r="K12" s="13">
        <f>+'[2]01Data'!B50/1000</f>
        <v>5.867</v>
      </c>
      <c r="L12" s="11"/>
      <c r="M12" s="14">
        <f t="shared" si="1"/>
        <v>11.541715027639526</v>
      </c>
      <c r="N12" s="15"/>
      <c r="O12" s="12"/>
      <c r="P12" s="10">
        <f>+'[2]01Data'!C50/1000000</f>
        <v>519.243844</v>
      </c>
      <c r="Q12" s="11"/>
      <c r="R12" s="14">
        <f t="shared" si="2"/>
        <v>2.3949492925375346</v>
      </c>
      <c r="S12" s="15"/>
      <c r="T12" s="12"/>
      <c r="U12" s="16">
        <f>+'[2]01Data'!C50/'[2]01Data'!C230*100</f>
        <v>0.05840518409574026</v>
      </c>
    </row>
    <row r="13" spans="1:21" ht="12.75">
      <c r="A13" s="9" t="s">
        <v>13</v>
      </c>
      <c r="B13" s="9"/>
      <c r="D13" s="10">
        <f>+'[2]01Data'!B231/1000</f>
        <v>27567.345</v>
      </c>
      <c r="E13" s="11"/>
      <c r="F13" s="12"/>
      <c r="G13" s="13">
        <f>+'[2]01Data'!B33/1000</f>
        <v>17.391</v>
      </c>
      <c r="H13" s="11"/>
      <c r="I13" s="14">
        <f t="shared" si="0"/>
        <v>17.1098845960863</v>
      </c>
      <c r="J13" s="15"/>
      <c r="K13" s="13">
        <f>+'[2]01Data'!B51/1000</f>
        <v>10.713</v>
      </c>
      <c r="L13" s="11"/>
      <c r="M13" s="14">
        <f t="shared" si="1"/>
        <v>21.0748922943757</v>
      </c>
      <c r="N13" s="15"/>
      <c r="O13" s="12"/>
      <c r="P13" s="10">
        <f>+'[2]01Data'!C51/1000000</f>
        <v>1157.671312</v>
      </c>
      <c r="Q13" s="11"/>
      <c r="R13" s="14">
        <f t="shared" si="2"/>
        <v>5.339618604443965</v>
      </c>
      <c r="S13" s="15"/>
      <c r="T13" s="12"/>
      <c r="U13" s="16">
        <f>+'[2]01Data'!C51/'[2]01Data'!C231*100</f>
        <v>0.07548030128470794</v>
      </c>
    </row>
    <row r="14" spans="1:21" ht="12.75">
      <c r="A14" s="9" t="s">
        <v>14</v>
      </c>
      <c r="B14" s="9"/>
      <c r="D14" s="10">
        <f>+'[2]01Data'!B232/1000</f>
        <v>27569.047</v>
      </c>
      <c r="E14" s="11"/>
      <c r="F14" s="12"/>
      <c r="G14" s="13">
        <f>+'[2]01Data'!B34/1000</f>
        <v>68.578</v>
      </c>
      <c r="H14" s="11"/>
      <c r="I14" s="14">
        <f t="shared" si="0"/>
        <v>67.46947650108714</v>
      </c>
      <c r="J14" s="15"/>
      <c r="K14" s="13">
        <f>+'[2]01Data'!B52/1000</f>
        <v>31.035</v>
      </c>
      <c r="L14" s="11"/>
      <c r="M14" s="14">
        <f t="shared" si="1"/>
        <v>61.052859363012224</v>
      </c>
      <c r="N14" s="15"/>
      <c r="O14" s="12"/>
      <c r="P14" s="10">
        <f>+'[2]01Data'!C52/1000000</f>
        <v>19498.041275</v>
      </c>
      <c r="Q14" s="11"/>
      <c r="R14" s="14">
        <f t="shared" si="2"/>
        <v>89.93235200960592</v>
      </c>
      <c r="S14" s="15"/>
      <c r="T14" s="12"/>
      <c r="U14" s="16">
        <f>+'[2]01Data'!C52/'[2]01Data'!C232*100</f>
        <v>0.43855960831034263</v>
      </c>
    </row>
    <row r="15" spans="1:21" ht="12.75">
      <c r="A15" s="9" t="s">
        <v>15</v>
      </c>
      <c r="B15" s="9"/>
      <c r="D15" s="10">
        <f>+'[2]01Data'!B233/1000</f>
        <v>137847.179</v>
      </c>
      <c r="E15" s="11"/>
      <c r="F15" s="12"/>
      <c r="G15" s="13">
        <f>+'[2]01Data'!B35/1000</f>
        <v>101.643</v>
      </c>
      <c r="H15" s="11"/>
      <c r="I15" s="14">
        <f t="shared" si="0"/>
        <v>100</v>
      </c>
      <c r="J15" s="15"/>
      <c r="K15" s="13">
        <f>+'[2]01Data'!B53/1000</f>
        <v>50.833</v>
      </c>
      <c r="L15" s="11"/>
      <c r="M15" s="14">
        <f t="shared" si="1"/>
        <v>100</v>
      </c>
      <c r="N15" s="15"/>
      <c r="O15" s="12"/>
      <c r="P15" s="10">
        <f>+'[2]01Data'!C53/1000000</f>
        <v>21680.786546</v>
      </c>
      <c r="Q15" s="11"/>
      <c r="R15" s="14">
        <f t="shared" si="2"/>
        <v>100</v>
      </c>
      <c r="S15" s="15"/>
      <c r="T15" s="12"/>
      <c r="U15" s="16">
        <f>+'[2]01Data'!C53/'[2]01Data'!C233*100</f>
        <v>0.2876553489600837</v>
      </c>
    </row>
    <row r="16" spans="1:21" ht="12.75">
      <c r="A16" s="9"/>
      <c r="B16" s="9"/>
      <c r="D16" s="10"/>
      <c r="E16" s="11"/>
      <c r="F16" s="12"/>
      <c r="G16" s="13"/>
      <c r="H16" s="11"/>
      <c r="I16" s="14"/>
      <c r="J16" s="15"/>
      <c r="K16" s="13"/>
      <c r="L16" s="11"/>
      <c r="M16" s="14"/>
      <c r="N16" s="15"/>
      <c r="O16" s="12"/>
      <c r="P16" s="10"/>
      <c r="Q16" s="11"/>
      <c r="R16" s="14"/>
      <c r="S16" s="15"/>
      <c r="T16" s="12"/>
      <c r="U16" s="16"/>
    </row>
    <row r="17" spans="1:21" ht="12.75">
      <c r="A17" s="18" t="s">
        <v>16</v>
      </c>
      <c r="B17" s="9"/>
      <c r="D17" s="10"/>
      <c r="E17" s="11"/>
      <c r="F17" s="12"/>
      <c r="G17" s="13"/>
      <c r="H17" s="11"/>
      <c r="I17" s="14"/>
      <c r="J17" s="15"/>
      <c r="K17" s="13"/>
      <c r="L17" s="11"/>
      <c r="M17" s="14"/>
      <c r="N17" s="15"/>
      <c r="O17" s="12"/>
      <c r="P17" s="10"/>
      <c r="Q17" s="11"/>
      <c r="R17" s="14"/>
      <c r="S17" s="15"/>
      <c r="T17" s="12"/>
      <c r="U17" s="16"/>
    </row>
    <row r="18" spans="1:21" ht="12.75">
      <c r="A18" s="9" t="s">
        <v>17</v>
      </c>
      <c r="B18" s="9"/>
      <c r="D18" s="10">
        <f>+('[2]01Data'!B246+'[2]01Data'!B247+'[2]01Data'!B248+'[2]01Data'!B249+'[2]01Data'!B250)/1000</f>
        <v>13783.515</v>
      </c>
      <c r="E18" s="11"/>
      <c r="F18" s="12"/>
      <c r="G18" s="13">
        <f>+('[2]01Data'!B84+'[2]01Data'!B85+'[2]01Data'!B86+'[2]01Data'!B87+'[2]01Data'!B88)/1000</f>
        <v>52.308</v>
      </c>
      <c r="H18" s="11"/>
      <c r="I18" s="14">
        <f>+G18/$G$15*100</f>
        <v>51.46247159174758</v>
      </c>
      <c r="J18" s="15"/>
      <c r="K18" s="13">
        <f>+('[2]01Data'!B102+'[2]01Data'!B103+'[2]01Data'!B104+'[2]01Data'!B105+'[2]01Data'!B106)/1000</f>
        <v>20.576</v>
      </c>
      <c r="L18" s="11"/>
      <c r="M18" s="14">
        <f>+K18/$K$15*100</f>
        <v>40.47764247634411</v>
      </c>
      <c r="N18" s="15"/>
      <c r="O18" s="12"/>
      <c r="P18" s="10">
        <f>+('[2]01Data'!C102+'[2]01Data'!C103+'[2]01Data'!C104+'[2]01Data'!C105+'[2]01Data'!C106)/1000000</f>
        <v>17405.510084</v>
      </c>
      <c r="Q18" s="11"/>
      <c r="R18" s="14">
        <f>+P18/$P$15*100</f>
        <v>80.2808055282996</v>
      </c>
      <c r="S18" s="15"/>
      <c r="T18" s="12"/>
      <c r="U18" s="16">
        <f>+SUM('[2]01Data'!C102:C$106)/SUM('[2]01Data'!C246:C$250)*100</f>
        <v>0.5358861704043606</v>
      </c>
    </row>
    <row r="19" spans="1:21" ht="12.75">
      <c r="A19" s="9" t="s">
        <v>18</v>
      </c>
      <c r="B19" s="9"/>
      <c r="D19" s="10">
        <f>+('[2]01Data'!B247+'[2]01Data'!B248+'[2]01Data'!B249+'[2]01Data'!B250)/1000</f>
        <v>6892.699</v>
      </c>
      <c r="E19" s="11"/>
      <c r="F19" s="12"/>
      <c r="G19" s="13">
        <f>+('[2]01Data'!B85+'[2]01Data'!B86+'[2]01Data'!B87+'[2]01Data'!B88)/1000</f>
        <v>39.684</v>
      </c>
      <c r="H19" s="11"/>
      <c r="I19" s="14">
        <f>+G19/$G$15*100</f>
        <v>39.04253121218382</v>
      </c>
      <c r="J19" s="15"/>
      <c r="K19" s="13">
        <f>+('[2]01Data'!B103+'[2]01Data'!B104+'[2]01Data'!B105+'[2]01Data'!B106)/1000</f>
        <v>14.312</v>
      </c>
      <c r="L19" s="11"/>
      <c r="M19" s="14">
        <f>+K19/$K$15*100</f>
        <v>28.154938720909644</v>
      </c>
      <c r="N19" s="15"/>
      <c r="O19" s="12"/>
      <c r="P19" s="10">
        <f>+('[2]01Data'!C103+'[2]01Data'!C104+'[2]01Data'!C105+'[2]01Data'!C106)/1000000</f>
        <v>15285.702632</v>
      </c>
      <c r="Q19" s="11"/>
      <c r="R19" s="14">
        <f>+P19/$P$15*100</f>
        <v>70.50345059930558</v>
      </c>
      <c r="S19" s="15"/>
      <c r="T19" s="12"/>
      <c r="U19" s="16">
        <f>+SUM('[2]01Data'!C103:C$106)/SUM('[2]01Data'!C247:C$250)*100</f>
        <v>0.6361592541034206</v>
      </c>
    </row>
    <row r="20" spans="1:21" ht="12.75">
      <c r="A20" s="9" t="s">
        <v>19</v>
      </c>
      <c r="B20" s="9"/>
      <c r="D20" s="10">
        <f>+('[2]01Data'!B248+'[2]01Data'!B249+'[2]01Data'!B250)/1000</f>
        <v>1378.43</v>
      </c>
      <c r="E20" s="11"/>
      <c r="F20" s="12"/>
      <c r="G20" s="13">
        <f>+('[2]01Data'!B86+'[2]01Data'!B87+'[2]01Data'!B88)/1000</f>
        <v>11.372</v>
      </c>
      <c r="H20" s="11"/>
      <c r="I20" s="14">
        <f>+G20/$G$15*100</f>
        <v>11.188178231653925</v>
      </c>
      <c r="J20" s="15"/>
      <c r="K20" s="13">
        <f>+('[2]01Data'!B104+'[2]01Data'!B105+'[2]01Data'!B106)/1000</f>
        <v>4.503</v>
      </c>
      <c r="L20" s="11"/>
      <c r="M20" s="14">
        <f>+K20/$K$15*100</f>
        <v>8.858418743729468</v>
      </c>
      <c r="N20" s="15"/>
      <c r="O20" s="12"/>
      <c r="P20" s="10">
        <f>+('[2]01Data'!C104+'[2]01Data'!C105+'[2]01Data'!C106)/1000000</f>
        <v>9551.305884</v>
      </c>
      <c r="Q20" s="11"/>
      <c r="R20" s="14">
        <f>+P20/$P$15*100</f>
        <v>44.05424066942889</v>
      </c>
      <c r="S20" s="15"/>
      <c r="T20" s="12"/>
      <c r="U20" s="16">
        <f>+SUM('[2]01Data'!C104:C$106)/SUM('[2]01Data'!C248:C$250)*100</f>
        <v>0.7493648119965888</v>
      </c>
    </row>
    <row r="21" spans="1:21" ht="12.75">
      <c r="A21" s="9" t="s">
        <v>20</v>
      </c>
      <c r="B21" s="9"/>
      <c r="D21" s="10">
        <f>+('[2]01Data'!B249+'[2]01Data'!B250)/1000</f>
        <v>689.175</v>
      </c>
      <c r="E21" s="11"/>
      <c r="F21" s="12"/>
      <c r="G21" s="13">
        <f>+('[2]01Data'!B87+'[2]01Data'!B88)/1000</f>
        <v>5.97</v>
      </c>
      <c r="H21" s="11"/>
      <c r="I21" s="14">
        <f>+G21/$G$15*100</f>
        <v>5.873498420943892</v>
      </c>
      <c r="J21" s="15"/>
      <c r="K21" s="13">
        <f>+('[2]01Data'!B105+'[2]01Data'!B106)/1000</f>
        <v>2.66</v>
      </c>
      <c r="L21" s="11"/>
      <c r="M21" s="14">
        <f>+K21/$K$15*100</f>
        <v>5.2328211988275335</v>
      </c>
      <c r="N21" s="15"/>
      <c r="O21" s="12"/>
      <c r="P21" s="10">
        <f>+('[2]01Data'!C105+'[2]01Data'!C106)/1000000</f>
        <v>7547.571914</v>
      </c>
      <c r="Q21" s="11"/>
      <c r="R21" s="14">
        <f>+P21/$P$15*100</f>
        <v>34.81226060681129</v>
      </c>
      <c r="S21" s="15"/>
      <c r="T21" s="12"/>
      <c r="U21" s="16">
        <f>+SUM('[2]01Data'!C105:C$106)/SUM('[2]01Data'!C249:C$250)*100</f>
        <v>0.761647616176816</v>
      </c>
    </row>
    <row r="22" spans="1:21" ht="12.75">
      <c r="A22" s="9" t="s">
        <v>21</v>
      </c>
      <c r="B22" s="9"/>
      <c r="D22" s="10">
        <f>+'[2]01Data'!B250/1000</f>
        <v>137.89</v>
      </c>
      <c r="E22" s="11"/>
      <c r="F22" s="12"/>
      <c r="G22" s="13">
        <f>+'[2]01Data'!B88/1000</f>
        <v>1.243</v>
      </c>
      <c r="H22" s="11"/>
      <c r="I22" s="14">
        <f>+G22/$G$15*100</f>
        <v>1.2229076276772628</v>
      </c>
      <c r="J22" s="15"/>
      <c r="K22" s="13">
        <f>+'[2]01Data'!B106/1000</f>
        <v>0.741</v>
      </c>
      <c r="L22" s="11"/>
      <c r="M22" s="14">
        <f>+K22/$K$15*100</f>
        <v>1.4577144768162413</v>
      </c>
      <c r="N22" s="15"/>
      <c r="O22" s="12"/>
      <c r="P22" s="10">
        <f>+'[2]01Data'!C106/1000000</f>
        <v>4078.882093</v>
      </c>
      <c r="Q22" s="11"/>
      <c r="R22" s="14">
        <f>+P22/$P$15*100</f>
        <v>18.81334924978787</v>
      </c>
      <c r="S22" s="15"/>
      <c r="T22" s="12"/>
      <c r="U22" s="16">
        <f>+SUM('[2]01Data'!C106:C$106)/SUM('[2]01Data'!C250:C$250)*100</f>
        <v>0.7212686337724029</v>
      </c>
    </row>
    <row r="23" spans="1:22" ht="12.75">
      <c r="A23" s="19"/>
      <c r="B23" s="19"/>
      <c r="C23" s="19"/>
      <c r="D23" s="19"/>
      <c r="E23" s="19"/>
      <c r="F23" s="19"/>
      <c r="G23" s="19"/>
      <c r="H23" s="19"/>
      <c r="I23" s="19"/>
      <c r="J23" s="19"/>
      <c r="K23" s="19"/>
      <c r="L23" s="19"/>
      <c r="M23" s="19"/>
      <c r="N23" s="19"/>
      <c r="O23" s="19"/>
      <c r="P23" s="19"/>
      <c r="Q23" s="19"/>
      <c r="R23" s="19"/>
      <c r="S23" s="19"/>
      <c r="T23" s="19"/>
      <c r="U23" s="19"/>
      <c r="V23" s="19"/>
    </row>
    <row r="24" spans="1:2" ht="12.75">
      <c r="A24" s="20" t="s">
        <v>22</v>
      </c>
      <c r="B24" s="21"/>
    </row>
    <row r="25" spans="1:20" ht="12.75" customHeight="1">
      <c r="A25" s="39" t="s">
        <v>23</v>
      </c>
      <c r="B25" s="30"/>
      <c r="C25" s="30"/>
      <c r="D25" s="30"/>
      <c r="E25" s="30"/>
      <c r="F25" s="30"/>
      <c r="G25" s="30"/>
      <c r="H25" s="30"/>
      <c r="I25" s="30"/>
      <c r="J25" s="30"/>
      <c r="K25" s="30"/>
      <c r="L25" s="30"/>
      <c r="M25" s="30"/>
      <c r="N25" s="30"/>
      <c r="O25" s="30"/>
      <c r="P25" s="30"/>
      <c r="Q25" s="30"/>
      <c r="R25" s="30"/>
      <c r="S25" s="30"/>
      <c r="T25" s="22"/>
    </row>
    <row r="26" spans="1:22" ht="38.25" customHeight="1">
      <c r="A26" s="29" t="s">
        <v>24</v>
      </c>
      <c r="B26" s="30"/>
      <c r="C26" s="30"/>
      <c r="D26" s="30"/>
      <c r="E26" s="30"/>
      <c r="F26" s="30"/>
      <c r="G26" s="30"/>
      <c r="H26" s="30"/>
      <c r="I26" s="30"/>
      <c r="J26" s="30"/>
      <c r="K26" s="30"/>
      <c r="L26" s="30"/>
      <c r="M26" s="30"/>
      <c r="N26" s="30"/>
      <c r="O26" s="30"/>
      <c r="P26" s="30"/>
      <c r="Q26" s="30"/>
      <c r="R26" s="30"/>
      <c r="S26" s="30"/>
      <c r="T26" s="30"/>
      <c r="U26" s="30"/>
      <c r="V26" s="30"/>
    </row>
    <row r="27" ht="12.75">
      <c r="A27" s="23" t="s">
        <v>25</v>
      </c>
    </row>
  </sheetData>
  <mergeCells count="15">
    <mergeCell ref="A25:S25"/>
    <mergeCell ref="A6:B8"/>
    <mergeCell ref="P7:Q8"/>
    <mergeCell ref="I7:J8"/>
    <mergeCell ref="R7:S8"/>
    <mergeCell ref="U6:V8"/>
    <mergeCell ref="A3:V3"/>
    <mergeCell ref="A4:V4"/>
    <mergeCell ref="A26:V26"/>
    <mergeCell ref="G7:H8"/>
    <mergeCell ref="P6:S6"/>
    <mergeCell ref="D6:E8"/>
    <mergeCell ref="K7:L8"/>
    <mergeCell ref="M7:N8"/>
    <mergeCell ref="G6:N6"/>
  </mergeCells>
  <hyperlinks>
    <hyperlink ref="V1" r:id="rId1" display="http://www.taxpolicycenter.org"/>
  </hyperlinks>
  <printOptions horizontalCentered="1"/>
  <pageMargins left="0.75" right="0.75" top="1" bottom="1" header="0.5" footer="0.5"/>
  <pageSetup fitToHeight="1" fitToWidth="1"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Urban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Janet Holtzblatt</dc:creator>
  <cp:keywords/>
  <dc:description/>
  <cp:lastModifiedBy>DKobes</cp:lastModifiedBy>
  <dcterms:created xsi:type="dcterms:W3CDTF">2004-04-13T18:41:31Z</dcterms:created>
  <dcterms:modified xsi:type="dcterms:W3CDTF">2004-04-13T19:20:37Z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