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20" yWindow="2070" windowWidth="12780" windowHeight="6885" activeTab="0"/>
  </bookViews>
  <sheets>
    <sheet name="T04-0048" sheetId="1" r:id="rId1"/>
  </sheets>
  <externalReferences>
    <externalReference r:id="rId4"/>
    <externalReference r:id="rId5"/>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<sst xmlns="http://schemas.openxmlformats.org/spreadsheetml/2006/main" count="26" uniqueCount="26">
  <si>
    <t>http://www.taxpolicycenter.org</t>
  </si>
  <si>
    <t>PRELIMINARY RESULTS</t>
  </si>
  <si>
    <t>Table T04-0048</t>
  </si>
  <si>
    <t>Tax Units (thousands)</t>
  </si>
  <si>
    <t>Average Income Tax Rate (Percent)</t>
  </si>
  <si>
    <t>Amount ($ millions)</t>
  </si>
  <si>
    <t>Percent of Total</t>
  </si>
  <si>
    <t>Lowest Quintile</t>
  </si>
  <si>
    <t>Second Quintile</t>
  </si>
  <si>
    <t>Middle Quintile</t>
  </si>
  <si>
    <t>Fourth Quintile</t>
  </si>
  <si>
    <t>Top Quintile</t>
  </si>
  <si>
    <t>All</t>
  </si>
  <si>
    <t>Addendum</t>
  </si>
  <si>
    <t>Top 10 Percent</t>
  </si>
  <si>
    <t>Top 5 Percent</t>
  </si>
  <si>
    <t>Top 1 Percent</t>
  </si>
  <si>
    <t>Top 0.5 Percent</t>
  </si>
  <si>
    <t>Top 0.1 Percent</t>
  </si>
  <si>
    <t>Source: Urban-Brookings Tax Policy Center Microsimulation Model (version 0304-2).</t>
  </si>
  <si>
    <t>(1) Calendar year.</t>
  </si>
  <si>
    <t xml:space="preserve">(2) Tax units with negative income are excluded from the lowest income class but are included in the totals. Includes both filing and nonfiling units.  Tax units that are dependents of other taxpayers are excluded from the analysis. Economic income has been adjusted for family size by dividing by the square root of the number of members of the tax unit.  For a definition of income qualifiers, see "Explanation of Income Measures," at http://taxpolicycenter.org/TaxModel/tmdb/TMTemplate.cfm?DocID=574. </t>
  </si>
  <si>
    <t>(3) Income tax is net of refundable credits.</t>
  </si>
  <si>
    <r>
      <t>Current-Law Distribution of Individual Income Tax By Economic Income Percentile, 2011</t>
    </r>
    <r>
      <rPr>
        <b/>
        <vertAlign val="superscript"/>
        <sz val="12"/>
        <rFont val="Times New Roman"/>
        <family val="1"/>
      </rPr>
      <t>1</t>
    </r>
  </si>
  <si>
    <r>
      <t>Economic Income Class</t>
    </r>
    <r>
      <rPr>
        <b/>
        <vertAlign val="superscript"/>
        <sz val="10"/>
        <rFont val="Times New Roman"/>
        <family val="1"/>
      </rPr>
      <t>2</t>
    </r>
  </si>
  <si>
    <r>
      <t>Income Tax</t>
    </r>
    <r>
      <rPr>
        <b/>
        <vertAlign val="superscript"/>
        <sz val="10"/>
        <rFont val="Times New Roman"/>
        <family val="1"/>
      </rPr>
      <t>3</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</si>
</sst>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s>
  <fonts count="8">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39">
    <xf numFmtId="0" fontId="0" fillId="0" borderId="0" xfId="0" applyAlignment="1">
      <alignment/>
    </xf>
    <xf numFmtId="15" fontId="4" fillId="0" borderId="0" xfId="21" applyNumberFormat="1" applyFont="1" applyAlignment="1">
      <alignment horizontal="left"/>
      <protection/>
    </xf>
    <xf numFmtId="0" fontId="0" fillId="0" borderId="0" xfId="21">
      <alignment/>
      <protection/>
    </xf>
    <xf numFmtId="0" fontId="3" fillId="0" borderId="0" xfId="20" applyAlignment="1">
      <alignment horizontal="right"/>
    </xf>
    <xf numFmtId="0" fontId="4" fillId="0" borderId="0" xfId="21" applyFont="1">
      <alignment/>
      <protection/>
    </xf>
    <xf numFmtId="0" fontId="0"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Alignment="1">
      <alignment horizontal="right"/>
      <protection/>
    </xf>
    <xf numFmtId="3" fontId="0" fillId="0" borderId="0" xfId="21" applyNumberFormat="1" applyAlignment="1">
      <alignment horizontal="right"/>
      <protection/>
    </xf>
    <xf numFmtId="3" fontId="0" fillId="0" borderId="0" xfId="21" applyNumberFormat="1" applyAlignment="1">
      <alignment horizontal="center"/>
      <protection/>
    </xf>
    <xf numFmtId="0" fontId="0" fillId="0" borderId="0" xfId="21" applyAlignment="1">
      <alignment horizontal="center"/>
      <protection/>
    </xf>
    <xf numFmtId="164" fontId="0" fillId="0" borderId="0" xfId="21" applyNumberFormat="1" applyFont="1" applyAlignment="1">
      <alignment horizontal="right"/>
      <protection/>
    </xf>
    <xf numFmtId="164" fontId="0" fillId="0" borderId="0" xfId="21" applyNumberFormat="1" applyAlignment="1">
      <alignment horizontal="center"/>
      <protection/>
    </xf>
    <xf numFmtId="166" fontId="0" fillId="0" borderId="0" xfId="21" applyNumberFormat="1">
      <alignment/>
      <protection/>
    </xf>
    <xf numFmtId="16" fontId="4" fillId="0" borderId="0" xfId="21" applyNumberFormat="1" applyFont="1" applyAlignment="1" quotePrefix="1">
      <alignment horizontal="right"/>
      <protection/>
    </xf>
    <xf numFmtId="0" fontId="4" fillId="0" borderId="0" xfId="21" applyFont="1" applyAlignment="1">
      <alignment horizontal="left"/>
      <protection/>
    </xf>
    <xf numFmtId="0" fontId="0" fillId="0" borderId="3" xfId="21" applyBorder="1">
      <alignment/>
      <protection/>
    </xf>
    <xf numFmtId="0" fontId="0" fillId="0" borderId="0" xfId="21" applyFont="1" applyFill="1" applyBorder="1">
      <alignment/>
      <protection/>
    </xf>
    <xf numFmtId="0" fontId="0" fillId="0" borderId="0" xfId="21" applyFill="1" applyBorder="1">
      <alignment/>
      <protection/>
    </xf>
    <xf numFmtId="0" fontId="0" fillId="0" borderId="0" xfId="0" applyAlignment="1">
      <alignment wrapText="1"/>
    </xf>
    <xf numFmtId="0" fontId="0" fillId="0" borderId="0" xfId="21" applyFont="1">
      <alignment/>
      <protection/>
    </xf>
    <xf numFmtId="0" fontId="0" fillId="0" borderId="0" xfId="21" applyFont="1" applyAlignment="1">
      <alignment wrapText="1"/>
      <protection/>
    </xf>
    <xf numFmtId="0" fontId="0" fillId="0" borderId="0" xfId="0" applyAlignment="1">
      <alignment wrapText="1"/>
    </xf>
    <xf numFmtId="0" fontId="4" fillId="0" borderId="2" xfId="21" applyFont="1" applyBorder="1" applyAlignment="1">
      <alignment horizontal="center" vertical="center" wrapText="1"/>
      <protection/>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5" fillId="0" borderId="0" xfId="21" applyFont="1" applyAlignment="1">
      <alignment horizontal="center"/>
      <protection/>
    </xf>
    <xf numFmtId="0" fontId="5" fillId="0" borderId="0" xfId="21" applyFont="1" applyAlignment="1">
      <alignment horizontal="center" vertical="center" wrapText="1"/>
      <protection/>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21" applyFont="1" applyFill="1" applyBorder="1" applyAlignment="1">
      <alignment horizontal="left" wrapText="1"/>
      <protection/>
    </xf>
    <xf numFmtId="0" fontId="4" fillId="0" borderId="0" xfId="21" applyFont="1" applyBorder="1" applyAlignment="1">
      <alignment horizontal="center" vertical="center" wrapText="1"/>
      <protection/>
    </xf>
    <xf numFmtId="0" fontId="4" fillId="0" borderId="3"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4" fillId="0" borderId="5" xfId="21" applyFont="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DESKTOP\March%202004%20Revised%20Version%20(New%20Ages)\11_CL_distn%20with%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Data"/>
      <sheetName val="11DataIncTax"/>
      <sheetName val="11DatabyTax"/>
    </sheetNames>
    <sheetDataSet>
      <sheetData sheetId="1">
        <row r="120">
          <cell r="B120">
            <v>30575096</v>
          </cell>
          <cell r="C120">
            <v>310714791640</v>
          </cell>
        </row>
        <row r="121">
          <cell r="B121">
            <v>31550826</v>
          </cell>
          <cell r="C121">
            <v>797077187886</v>
          </cell>
        </row>
        <row r="122">
          <cell r="B122">
            <v>31551777</v>
          </cell>
          <cell r="C122">
            <v>1396482593055</v>
          </cell>
        </row>
        <row r="123">
          <cell r="B123">
            <v>31553998</v>
          </cell>
          <cell r="C123">
            <v>2374953740113</v>
          </cell>
        </row>
        <row r="124">
          <cell r="B124">
            <v>31552788</v>
          </cell>
          <cell r="C124">
            <v>8083816900325</v>
          </cell>
        </row>
        <row r="125">
          <cell r="B125">
            <v>157761888</v>
          </cell>
          <cell r="C125">
            <v>12945624017869</v>
          </cell>
        </row>
        <row r="138">
          <cell r="C138">
            <v>-18390311724</v>
          </cell>
        </row>
        <row r="139">
          <cell r="C139">
            <v>7782564884</v>
          </cell>
        </row>
        <row r="140">
          <cell r="C140">
            <v>87063641282</v>
          </cell>
        </row>
        <row r="141">
          <cell r="C141">
            <v>226184947979</v>
          </cell>
        </row>
        <row r="142">
          <cell r="C142">
            <v>1208262618365</v>
          </cell>
        </row>
        <row r="143">
          <cell r="C143">
            <v>1511979578892</v>
          </cell>
        </row>
        <row r="156">
          <cell r="C156">
            <v>137193623</v>
          </cell>
        </row>
        <row r="157">
          <cell r="C157">
            <v>1076821557</v>
          </cell>
        </row>
        <row r="158">
          <cell r="C158">
            <v>2480969769</v>
          </cell>
        </row>
        <row r="159">
          <cell r="C159">
            <v>3172751069</v>
          </cell>
        </row>
        <row r="160">
          <cell r="C160">
            <v>-9474198464</v>
          </cell>
        </row>
        <row r="161">
          <cell r="C161">
            <v>-2596344002</v>
          </cell>
        </row>
        <row r="174">
          <cell r="B174">
            <v>7887512</v>
          </cell>
          <cell r="C174">
            <v>1471757574744</v>
          </cell>
        </row>
        <row r="175">
          <cell r="B175">
            <v>6309119</v>
          </cell>
          <cell r="C175">
            <v>2091596312093</v>
          </cell>
        </row>
        <row r="176">
          <cell r="B176">
            <v>788686</v>
          </cell>
          <cell r="C176">
            <v>538276328807</v>
          </cell>
        </row>
        <row r="177">
          <cell r="B177">
            <v>631138</v>
          </cell>
          <cell r="C177">
            <v>816282946468</v>
          </cell>
        </row>
        <row r="178">
          <cell r="B178">
            <v>157746</v>
          </cell>
          <cell r="C178">
            <v>1228841054303</v>
          </cell>
        </row>
        <row r="192">
          <cell r="C192">
            <v>193404060109</v>
          </cell>
        </row>
        <row r="193">
          <cell r="C193">
            <v>315136948452</v>
          </cell>
        </row>
        <row r="194">
          <cell r="C194">
            <v>92765380349</v>
          </cell>
        </row>
        <row r="195">
          <cell r="C195">
            <v>157940062022</v>
          </cell>
        </row>
        <row r="196">
          <cell r="C196">
            <v>216569752825</v>
          </cell>
        </row>
        <row r="210">
          <cell r="C210">
            <v>-1551303045</v>
          </cell>
        </row>
        <row r="211">
          <cell r="C211">
            <v>-5460402066</v>
          </cell>
        </row>
        <row r="212">
          <cell r="C212">
            <v>-1275060323</v>
          </cell>
        </row>
        <row r="213">
          <cell r="C213">
            <v>-1155190687</v>
          </cell>
        </row>
        <row r="214">
          <cell r="C214">
            <v>-355347841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M29"/>
  <sheetViews>
    <sheetView showGridLines="0" tabSelected="1" workbookViewId="0" topLeftCell="A1">
      <selection activeCell="P4" sqref="P4"/>
    </sheetView>
  </sheetViews>
  <sheetFormatPr defaultColWidth="9.33203125" defaultRowHeight="12.75"/>
  <cols>
    <col min="1" max="1" width="16" style="2" customWidth="1"/>
    <col min="2" max="2" width="4.16015625" style="2" customWidth="1"/>
    <col min="3" max="3" width="1.5" style="2" customWidth="1"/>
    <col min="4" max="4" width="8.83203125" style="2" customWidth="1"/>
    <col min="5" max="5" width="2.83203125" style="2" customWidth="1"/>
    <col min="6" max="6" width="1.5" style="2" customWidth="1"/>
    <col min="7" max="7" width="8.83203125" style="2" customWidth="1"/>
    <col min="8" max="8" width="2.83203125" style="2" customWidth="1"/>
    <col min="9" max="9" width="8.83203125" style="2" customWidth="1"/>
    <col min="10" max="10" width="2.83203125" style="2" customWidth="1"/>
    <col min="11" max="11" width="1.5" style="2" customWidth="1"/>
    <col min="12" max="12" width="9.83203125" style="2" customWidth="1"/>
    <col min="13" max="13" width="4.83203125" style="2" customWidth="1"/>
    <col min="14" max="16384" width="8.16015625" style="2" customWidth="1"/>
  </cols>
  <sheetData>
    <row r="1" spans="1:13" ht="12.75">
      <c r="A1" s="1">
        <v>38075</v>
      </c>
      <c r="M1" s="3" t="s">
        <v>0</v>
      </c>
    </row>
    <row r="2" spans="1:13" ht="12.75">
      <c r="A2" s="4" t="s">
        <v>1</v>
      </c>
      <c r="M2" s="3"/>
    </row>
    <row r="3" ht="12.75">
      <c r="A3" s="1"/>
    </row>
    <row r="4" spans="1:13" ht="15.75">
      <c r="A4" s="29" t="s">
        <v>2</v>
      </c>
      <c r="B4" s="29"/>
      <c r="C4" s="29"/>
      <c r="D4" s="29"/>
      <c r="E4" s="29"/>
      <c r="F4" s="29"/>
      <c r="G4" s="29"/>
      <c r="H4" s="29"/>
      <c r="I4" s="29"/>
      <c r="J4" s="29"/>
      <c r="K4" s="29"/>
      <c r="L4" s="29"/>
      <c r="M4" s="29"/>
    </row>
    <row r="5" spans="1:13" ht="18.75" customHeight="1">
      <c r="A5" s="30" t="s">
        <v>23</v>
      </c>
      <c r="B5" s="30"/>
      <c r="C5" s="30"/>
      <c r="D5" s="30"/>
      <c r="E5" s="30"/>
      <c r="F5" s="30"/>
      <c r="G5" s="30"/>
      <c r="H5" s="30"/>
      <c r="I5" s="30"/>
      <c r="J5" s="30"/>
      <c r="K5" s="30"/>
      <c r="L5" s="30"/>
      <c r="M5" s="30"/>
    </row>
    <row r="6" spans="1:13" ht="18.75" customHeight="1">
      <c r="A6" s="31"/>
      <c r="B6" s="31"/>
      <c r="C6" s="31"/>
      <c r="D6" s="31"/>
      <c r="E6" s="31"/>
      <c r="F6" s="31"/>
      <c r="G6" s="31"/>
      <c r="H6" s="31"/>
      <c r="I6" s="31"/>
      <c r="J6" s="31"/>
      <c r="K6" s="31"/>
      <c r="L6" s="31"/>
      <c r="M6" s="31"/>
    </row>
    <row r="7" spans="2:13" ht="13.5" thickBot="1">
      <c r="B7" s="5"/>
      <c r="C7" s="5"/>
      <c r="D7" s="5"/>
      <c r="E7" s="5"/>
      <c r="F7" s="5"/>
      <c r="G7" s="5"/>
      <c r="H7" s="5"/>
      <c r="I7" s="5"/>
      <c r="J7" s="5"/>
      <c r="K7" s="5"/>
      <c r="L7" s="5"/>
      <c r="M7" s="5"/>
    </row>
    <row r="8" spans="1:13" ht="13.5" customHeight="1" thickTop="1">
      <c r="A8" s="25" t="s">
        <v>24</v>
      </c>
      <c r="B8" s="25"/>
      <c r="C8" s="6"/>
      <c r="D8" s="25" t="s">
        <v>3</v>
      </c>
      <c r="E8" s="32"/>
      <c r="F8" s="7"/>
      <c r="G8" s="38" t="s">
        <v>25</v>
      </c>
      <c r="H8" s="38"/>
      <c r="I8" s="38"/>
      <c r="J8" s="38"/>
      <c r="K8" s="7"/>
      <c r="L8" s="25" t="s">
        <v>4</v>
      </c>
      <c r="M8" s="26"/>
    </row>
    <row r="9" spans="1:13" ht="12.75" customHeight="1">
      <c r="A9" s="35"/>
      <c r="B9" s="35"/>
      <c r="C9" s="8"/>
      <c r="D9" s="31"/>
      <c r="E9" s="31"/>
      <c r="F9" s="8"/>
      <c r="G9" s="35" t="s">
        <v>5</v>
      </c>
      <c r="H9" s="35"/>
      <c r="I9" s="37" t="s">
        <v>6</v>
      </c>
      <c r="J9" s="37"/>
      <c r="K9" s="8"/>
      <c r="L9" s="27"/>
      <c r="M9" s="27"/>
    </row>
    <row r="10" spans="1:13" ht="12.75" customHeight="1">
      <c r="A10" s="36"/>
      <c r="B10" s="36"/>
      <c r="C10" s="8"/>
      <c r="D10" s="33"/>
      <c r="E10" s="33"/>
      <c r="F10" s="8"/>
      <c r="G10" s="36"/>
      <c r="H10" s="36"/>
      <c r="I10" s="33"/>
      <c r="J10" s="33"/>
      <c r="K10" s="8"/>
      <c r="L10" s="28"/>
      <c r="M10" s="28"/>
    </row>
    <row r="12" spans="1:12" ht="12.75">
      <c r="A12" s="9" t="s">
        <v>7</v>
      </c>
      <c r="B12" s="9"/>
      <c r="D12" s="10">
        <f>+'[2]11DataIncTax'!B120/1000</f>
        <v>30575.096</v>
      </c>
      <c r="E12" s="11"/>
      <c r="F12" s="12"/>
      <c r="G12" s="10">
        <f>+'[2]11DataIncTax'!C138/1000000</f>
        <v>-18390.311724</v>
      </c>
      <c r="H12" s="11"/>
      <c r="I12" s="13">
        <f aca="true" t="shared" si="0" ref="I12:I17">+G12/$G$17*100</f>
        <v>-1.2163068854062618</v>
      </c>
      <c r="J12" s="14"/>
      <c r="K12" s="12"/>
      <c r="L12" s="15">
        <f>+('[2]11DataIncTax'!C138-'[2]11DataIncTax'!C156)/'[2]11DataIncTax'!C120*100</f>
        <v>-5.962865574956701</v>
      </c>
    </row>
    <row r="13" spans="1:12" ht="12.75">
      <c r="A13" s="16" t="s">
        <v>8</v>
      </c>
      <c r="B13" s="16"/>
      <c r="D13" s="10">
        <f>+'[2]11DataIncTax'!B121/1000</f>
        <v>31550.826</v>
      </c>
      <c r="E13" s="11"/>
      <c r="F13" s="12"/>
      <c r="G13" s="10">
        <f>+'[2]11DataIncTax'!C139/1000000</f>
        <v>7782.564884</v>
      </c>
      <c r="H13" s="11"/>
      <c r="I13" s="13">
        <f t="shared" si="0"/>
        <v>0.5147268516485636</v>
      </c>
      <c r="J13" s="14"/>
      <c r="K13" s="12"/>
      <c r="L13" s="15">
        <f>+('[2]11DataIncTax'!C139-'[2]11DataIncTax'!C157)/'[2]11DataIncTax'!C121*100</f>
        <v>0.8412915874289294</v>
      </c>
    </row>
    <row r="14" spans="1:12" ht="12.75">
      <c r="A14" s="9" t="s">
        <v>9</v>
      </c>
      <c r="B14" s="9"/>
      <c r="D14" s="10">
        <f>+'[2]11DataIncTax'!B122/1000</f>
        <v>31551.777</v>
      </c>
      <c r="E14" s="11"/>
      <c r="F14" s="12"/>
      <c r="G14" s="10">
        <f>+'[2]11DataIncTax'!C140/1000000</f>
        <v>87063.641282</v>
      </c>
      <c r="H14" s="11"/>
      <c r="I14" s="13">
        <f t="shared" si="0"/>
        <v>5.758255104596152</v>
      </c>
      <c r="J14" s="14"/>
      <c r="K14" s="12"/>
      <c r="L14" s="15">
        <f>+('[2]11DataIncTax'!C140-'[2]11DataIncTax'!C158)/'[2]11DataIncTax'!C122*100</f>
        <v>6.056836793644784</v>
      </c>
    </row>
    <row r="15" spans="1:12" ht="12.75">
      <c r="A15" s="9" t="s">
        <v>10</v>
      </c>
      <c r="B15" s="9"/>
      <c r="D15" s="10">
        <f>+'[2]11DataIncTax'!B123/1000</f>
        <v>31553.998</v>
      </c>
      <c r="E15" s="11"/>
      <c r="F15" s="12"/>
      <c r="G15" s="10">
        <f>+'[2]11DataIncTax'!C141/1000000</f>
        <v>226184.947979</v>
      </c>
      <c r="H15" s="11"/>
      <c r="I15" s="13">
        <f t="shared" si="0"/>
        <v>14.95952399997039</v>
      </c>
      <c r="J15" s="14"/>
      <c r="K15" s="12"/>
      <c r="L15" s="15">
        <f>+('[2]11DataIncTax'!C141-'[2]11DataIncTax'!C159)/'[2]11DataIncTax'!C123*100</f>
        <v>9.390170138614536</v>
      </c>
    </row>
    <row r="16" spans="1:12" ht="12.75">
      <c r="A16" s="9" t="s">
        <v>11</v>
      </c>
      <c r="B16" s="9"/>
      <c r="D16" s="10">
        <f>+'[2]11DataIncTax'!B124/1000</f>
        <v>31552.788</v>
      </c>
      <c r="E16" s="11"/>
      <c r="F16" s="12"/>
      <c r="G16" s="10">
        <f>+'[2]11DataIncTax'!C142/1000000</f>
        <v>1208262.618365</v>
      </c>
      <c r="H16" s="11"/>
      <c r="I16" s="13">
        <f t="shared" si="0"/>
        <v>79.9126281355223</v>
      </c>
      <c r="J16" s="14"/>
      <c r="K16" s="12"/>
      <c r="L16" s="15">
        <f>+('[2]11DataIncTax'!C142-'[2]11DataIncTax'!C160)/'[2]11DataIncTax'!C124*100</f>
        <v>15.063884200297045</v>
      </c>
    </row>
    <row r="17" spans="1:12" ht="12.75">
      <c r="A17" s="9" t="s">
        <v>12</v>
      </c>
      <c r="B17" s="9"/>
      <c r="D17" s="10">
        <f>+'[2]11DataIncTax'!B125/1000</f>
        <v>157761.888</v>
      </c>
      <c r="E17" s="11"/>
      <c r="F17" s="12"/>
      <c r="G17" s="10">
        <f>+'[2]11DataIncTax'!C143/1000000</f>
        <v>1511979.578892</v>
      </c>
      <c r="H17" s="11"/>
      <c r="I17" s="13">
        <f t="shared" si="0"/>
        <v>100</v>
      </c>
      <c r="J17" s="14"/>
      <c r="K17" s="12"/>
      <c r="L17" s="15">
        <f>+('[2]11DataIncTax'!C143-'[2]11DataIncTax'!C161)/'[2]11DataIncTax'!C125*100</f>
        <v>11.699520400124495</v>
      </c>
    </row>
    <row r="18" spans="1:12" ht="12.75">
      <c r="A18" s="9"/>
      <c r="B18" s="9"/>
      <c r="D18" s="10"/>
      <c r="E18" s="11"/>
      <c r="F18" s="12"/>
      <c r="G18" s="10"/>
      <c r="H18" s="11"/>
      <c r="I18" s="13"/>
      <c r="J18" s="14"/>
      <c r="K18" s="12"/>
      <c r="L18" s="15"/>
    </row>
    <row r="19" spans="1:12" ht="12.75">
      <c r="A19" s="17" t="s">
        <v>13</v>
      </c>
      <c r="B19" s="9"/>
      <c r="D19" s="10"/>
      <c r="E19" s="11"/>
      <c r="F19" s="12"/>
      <c r="G19" s="10"/>
      <c r="H19" s="11"/>
      <c r="I19" s="13"/>
      <c r="J19" s="14"/>
      <c r="K19" s="12"/>
      <c r="L19" s="15"/>
    </row>
    <row r="20" spans="1:12" ht="12.75">
      <c r="A20" s="9" t="s">
        <v>14</v>
      </c>
      <c r="B20" s="9"/>
      <c r="D20" s="10">
        <f>+SUM('[2]11DataIncTax'!B174:B$178)/1000</f>
        <v>15774.201</v>
      </c>
      <c r="E20" s="11"/>
      <c r="F20" s="12"/>
      <c r="G20" s="10">
        <f>+SUM('[2]11DataIncTax'!C192:C$196)/1000000</f>
        <v>975816.203757</v>
      </c>
      <c r="H20" s="11"/>
      <c r="I20" s="13">
        <f>+G20/$G$17*100</f>
        <v>64.53898037909295</v>
      </c>
      <c r="J20" s="14"/>
      <c r="K20" s="12"/>
      <c r="L20" s="15">
        <f>+(SUM('[2]11DataIncTax'!C192:C$196)-SUM('[2]11DataIncTax'!C210:C$214))/SUM('[2]11DataIncTax'!C174:C$178)*100</f>
        <v>16.034698525717918</v>
      </c>
    </row>
    <row r="21" spans="1:12" ht="12.75">
      <c r="A21" s="9" t="s">
        <v>15</v>
      </c>
      <c r="B21" s="9"/>
      <c r="D21" s="10">
        <f>+SUM('[2]11DataIncTax'!B175:B$178)/1000</f>
        <v>7886.689</v>
      </c>
      <c r="E21" s="11"/>
      <c r="F21" s="12"/>
      <c r="G21" s="10">
        <f>+SUM('[2]11DataIncTax'!C193:C$196)/1000000</f>
        <v>782412.143648</v>
      </c>
      <c r="H21" s="11"/>
      <c r="I21" s="13">
        <f>+G21/$G$17*100</f>
        <v>51.747533800778086</v>
      </c>
      <c r="J21" s="14"/>
      <c r="K21" s="12"/>
      <c r="L21" s="15">
        <f>+(SUM('[2]11DataIncTax'!C193:C$196)-SUM('[2]11DataIncTax'!C211:C$214))/SUM('[2]11DataIncTax'!C175:C$178)*100</f>
        <v>16.912485829773612</v>
      </c>
    </row>
    <row r="22" spans="1:12" ht="12.75">
      <c r="A22" s="9" t="s">
        <v>16</v>
      </c>
      <c r="B22" s="9"/>
      <c r="D22" s="10">
        <f>+SUM('[2]11DataIncTax'!B176:B$178)/1000</f>
        <v>1577.57</v>
      </c>
      <c r="E22" s="11"/>
      <c r="F22" s="12"/>
      <c r="G22" s="10">
        <f>+SUM('[2]11DataIncTax'!C194:C$196)/1000000</f>
        <v>467275.195196</v>
      </c>
      <c r="H22" s="11"/>
      <c r="I22" s="13">
        <f>+G22/$G$17*100</f>
        <v>30.90486152851521</v>
      </c>
      <c r="J22" s="14"/>
      <c r="K22" s="12"/>
      <c r="L22" s="15">
        <f>+(SUM('[2]11DataIncTax'!C194:C$196)-SUM('[2]11DataIncTax'!C212:C$214))/SUM('[2]11DataIncTax'!C176:C$178)*100</f>
        <v>18.195429824218714</v>
      </c>
    </row>
    <row r="23" spans="1:12" ht="12.75">
      <c r="A23" s="9" t="s">
        <v>17</v>
      </c>
      <c r="B23" s="9"/>
      <c r="D23" s="10">
        <f>+SUM('[2]11DataIncTax'!B177:B$178)/1000</f>
        <v>788.884</v>
      </c>
      <c r="E23" s="11"/>
      <c r="F23" s="12"/>
      <c r="G23" s="10">
        <f>+SUM('[2]11DataIncTax'!C195:C$196)/1000000</f>
        <v>374509.814847</v>
      </c>
      <c r="H23" s="11"/>
      <c r="I23" s="13">
        <f>+G23/$G$17*100</f>
        <v>24.769502186097387</v>
      </c>
      <c r="J23" s="14"/>
      <c r="K23" s="12"/>
      <c r="L23" s="15">
        <f>+(SUM('[2]11DataIncTax'!C195:C$196)-SUM('[2]11DataIncTax'!C213:C$214))/SUM('[2]11DataIncTax'!C177:C$178)*100</f>
        <v>18.386188477238665</v>
      </c>
    </row>
    <row r="24" spans="1:12" ht="12.75">
      <c r="A24" s="9" t="s">
        <v>18</v>
      </c>
      <c r="B24" s="9"/>
      <c r="D24" s="10">
        <f>+SUM('[2]11DataIncTax'!B178:B$178)/1000</f>
        <v>157.746</v>
      </c>
      <c r="E24" s="11"/>
      <c r="F24" s="12"/>
      <c r="G24" s="10">
        <f>+SUM('[2]11DataIncTax'!C196:C$196)/1000000</f>
        <v>216569.752825</v>
      </c>
      <c r="H24" s="11"/>
      <c r="I24" s="13">
        <f>+G24/$G$17*100</f>
        <v>14.323589805604742</v>
      </c>
      <c r="J24" s="14"/>
      <c r="K24" s="12"/>
      <c r="L24" s="15">
        <f>+(SUM('[2]11DataIncTax'!C196:C$196)-SUM('[2]11DataIncTax'!C214:C$214))/SUM('[2]11DataIncTax'!C178:C$178)*100</f>
        <v>17.65282010284399</v>
      </c>
    </row>
    <row r="25" spans="1:13" ht="12.75">
      <c r="A25" s="18"/>
      <c r="B25" s="18"/>
      <c r="C25" s="18"/>
      <c r="D25" s="18"/>
      <c r="E25" s="18"/>
      <c r="F25" s="18"/>
      <c r="G25" s="18"/>
      <c r="H25" s="18"/>
      <c r="I25" s="18"/>
      <c r="J25" s="18"/>
      <c r="K25" s="18"/>
      <c r="L25" s="18"/>
      <c r="M25" s="18"/>
    </row>
    <row r="26" spans="1:2" ht="12.75">
      <c r="A26" s="19" t="s">
        <v>19</v>
      </c>
      <c r="B26" s="20"/>
    </row>
    <row r="27" spans="1:11" ht="12.75" customHeight="1">
      <c r="A27" s="34" t="s">
        <v>20</v>
      </c>
      <c r="B27" s="24"/>
      <c r="C27" s="24"/>
      <c r="D27" s="24"/>
      <c r="E27" s="24"/>
      <c r="F27" s="24"/>
      <c r="G27" s="24"/>
      <c r="H27" s="24"/>
      <c r="I27" s="24"/>
      <c r="J27" s="24"/>
      <c r="K27" s="21"/>
    </row>
    <row r="28" spans="1:13" ht="87.75" customHeight="1">
      <c r="A28" s="23" t="s">
        <v>21</v>
      </c>
      <c r="B28" s="24"/>
      <c r="C28" s="24"/>
      <c r="D28" s="24"/>
      <c r="E28" s="24"/>
      <c r="F28" s="24"/>
      <c r="G28" s="24"/>
      <c r="H28" s="24"/>
      <c r="I28" s="24"/>
      <c r="J28" s="24"/>
      <c r="K28" s="24"/>
      <c r="L28" s="24"/>
      <c r="M28" s="24"/>
    </row>
    <row r="29" ht="12.75">
      <c r="A29" s="22" t="s">
        <v>22</v>
      </c>
    </row>
  </sheetData>
  <mergeCells count="10">
    <mergeCell ref="A28:M28"/>
    <mergeCell ref="L8:M10"/>
    <mergeCell ref="A4:M4"/>
    <mergeCell ref="A5:M6"/>
    <mergeCell ref="D8:E10"/>
    <mergeCell ref="A27:J27"/>
    <mergeCell ref="A8:B10"/>
    <mergeCell ref="G9:H10"/>
    <mergeCell ref="I9:J10"/>
    <mergeCell ref="G8:J8"/>
  </mergeCells>
  <hyperlinks>
    <hyperlink ref="M1" r:id="rId1" display="http://www.taxpolicycenter.org"/>
  </hyperlinks>
  <printOptions horizontalCentered="1"/>
  <pageMargins left="0.75" right="0.75" top="1" bottom="1" header="0.5" footer="0.5"/>
  <pageSetup fitToHeight="1"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Holtzblatt</dc:creator>
  <cp:keywords/>
  <dc:description/>
  <cp:lastModifiedBy>DKobes</cp:lastModifiedBy>
  <dcterms:created xsi:type="dcterms:W3CDTF">2004-04-13T19:03:24Z</dcterms:created>
  <dcterms:modified xsi:type="dcterms:W3CDTF">2004-04-13T19:43:48Z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