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0" yWindow="32767" windowWidth="17800" windowHeight="7410" activeTab="0"/>
  </bookViews>
  <sheets>
    <sheet name="Net Income or Loss" sheetId="1" r:id="rId1"/>
    <sheet name="Positive Income" sheetId="2" r:id="rId2"/>
    <sheet name="Data" sheetId="3" r:id="rId3"/>
    <sheet name="Sheet2" sheetId="4" state="hidden" r:id="rId4"/>
  </sheets>
  <externalReferences>
    <externalReference r:id="rId7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<sst xmlns="http://schemas.openxmlformats.org/spreadsheetml/2006/main" count="225" uniqueCount="95">
  <si>
    <t>Tax Units Reporting Net Positive Income From:</t>
  </si>
  <si>
    <t>Number</t>
  </si>
  <si>
    <t>Percent</t>
  </si>
  <si>
    <t>(thousands)</t>
  </si>
  <si>
    <t>of Total</t>
  </si>
  <si>
    <t>All</t>
  </si>
  <si>
    <t>Number of Units</t>
  </si>
  <si>
    <t>Positive Income</t>
  </si>
  <si>
    <t>Amount</t>
  </si>
  <si>
    <t>PRELIMINARY RESULTS</t>
  </si>
  <si>
    <t>http://www.taxpolicycenter.org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</si>
  <si>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</si>
  <si>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</si>
  <si>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</si>
  <si>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</si>
  <si>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</si>
  <si>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</si>
  <si>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</si>
  <si>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</si>
  <si>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</si>
  <si>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</si>
  <si>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</si>
  <si>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r>
      <t>Baseline: Current Law</t>
    </r>
    <r>
      <rPr>
        <b/>
        <vertAlign val="superscript"/>
        <sz val="12"/>
        <rFont val="Calibri"/>
        <family val="2"/>
      </rPr>
      <t xml:space="preserve"> </t>
    </r>
  </si>
  <si>
    <t>Tax Units Reporting Net Income/Loss From:</t>
  </si>
  <si>
    <t>Net Income/Loss</t>
  </si>
  <si>
    <t>*</t>
  </si>
  <si>
    <t>* Non-zero value rounded to zero; ** Insufficient data.</t>
  </si>
  <si>
    <r>
      <t>Sole Proprietor</t>
    </r>
    <r>
      <rPr>
        <b/>
        <vertAlign val="superscript"/>
        <sz val="10"/>
        <rFont val="Calibri"/>
        <family val="2"/>
      </rPr>
      <t>2</t>
    </r>
  </si>
  <si>
    <t>The PDF and Excel files contain an additional table showing information for tax units reporting net positive business income</t>
  </si>
  <si>
    <t>sole_flag_Sum</t>
  </si>
  <si>
    <t>sole_flag_PctSum_0</t>
  </si>
  <si>
    <t>SOLEPROP_Sum</t>
  </si>
  <si>
    <t>SOLEPROP_PctSum_0</t>
  </si>
  <si>
    <t>prtsbc_flag_Sum</t>
  </si>
  <si>
    <t>prtsbc_flag_PctSum_0</t>
  </si>
  <si>
    <t>PRTSBC_Sum</t>
  </si>
  <si>
    <t>PRTSBC_PctSum_0</t>
  </si>
  <si>
    <t>total_flag_Sum</t>
  </si>
  <si>
    <t>total_flag_PctSum_0</t>
  </si>
  <si>
    <t>total_Sum</t>
  </si>
  <si>
    <t>total_PctSum_0</t>
  </si>
  <si>
    <t>psole_flag_Sum</t>
  </si>
  <si>
    <t>psole_flag_PctSum_0</t>
  </si>
  <si>
    <t>posSOLEPROP_Sum</t>
  </si>
  <si>
    <t>posSOLEPROP_PctSum_0</t>
  </si>
  <si>
    <t>pprtsbc_flag_Sum</t>
  </si>
  <si>
    <t>pprtsbc_flag_PctSum_0</t>
  </si>
  <si>
    <t>posPRTSBC_Sum</t>
  </si>
  <si>
    <t>posPRTSBC_PctSum_0</t>
  </si>
  <si>
    <t>ptotal_flag_Sum</t>
  </si>
  <si>
    <t>ptotal_flag_PctSum_0</t>
  </si>
  <si>
    <t>postotal_Sum</t>
  </si>
  <si>
    <t>postotal_PctSum_0</t>
  </si>
  <si>
    <t>sole_flag_PctSum_</t>
  </si>
  <si>
    <t>SOLEPROP_PctSum_</t>
  </si>
  <si>
    <t>prtsbc_flag_PctSum_</t>
  </si>
  <si>
    <t>PRTSBC_PctSum_</t>
  </si>
  <si>
    <t>total_flag_PctSum_</t>
  </si>
  <si>
    <t>total_PctSum_</t>
  </si>
  <si>
    <t>psole_flag_PctSum_</t>
  </si>
  <si>
    <t>posSOLEPROP_PctSum_</t>
  </si>
  <si>
    <t>pprtsbc_flag_PctSum_</t>
  </si>
  <si>
    <t>posPRTSBC_PctSum_</t>
  </si>
  <si>
    <t>ptotal_flag_PctSum_</t>
  </si>
  <si>
    <t>postotal_PctSum_</t>
  </si>
  <si>
    <t>0-10K</t>
  </si>
  <si>
    <t>10K-20K</t>
  </si>
  <si>
    <t>20K-30K</t>
  </si>
  <si>
    <t>30K-40K</t>
  </si>
  <si>
    <t>40K-50K</t>
  </si>
  <si>
    <t>50K-75K</t>
  </si>
  <si>
    <t>75K-100K</t>
  </si>
  <si>
    <t>100K-200K</t>
  </si>
  <si>
    <t>200K-500K</t>
  </si>
  <si>
    <t>500K-1000K</t>
  </si>
  <si>
    <t>&gt;1000K</t>
  </si>
  <si>
    <t>ECI_CLASS_REAL</t>
  </si>
  <si>
    <t>($ billions)</t>
  </si>
  <si>
    <r>
      <t>Partnership Income and</t>
    </r>
    <r>
      <rPr>
        <b/>
        <sz val="10"/>
        <rFont val="Calibri"/>
        <family val="2"/>
      </rPr>
      <t xml:space="preserve"> S Corporation Income </t>
    </r>
    <r>
      <rPr>
        <b/>
        <vertAlign val="superscript"/>
        <sz val="10"/>
        <rFont val="Calibri"/>
        <family val="2"/>
      </rPr>
      <t>3</t>
    </r>
  </si>
  <si>
    <r>
      <t>Business Income</t>
    </r>
    <r>
      <rPr>
        <b/>
        <vertAlign val="superscript"/>
        <sz val="10"/>
        <rFont val="Calibri"/>
        <family val="2"/>
      </rPr>
      <t>4</t>
    </r>
  </si>
  <si>
    <t>(2)  Sole proprietor income includes Schedule C and Schedule F income or loss, but excludes rental real estate (Schedule E Part I), partnerships (Schedule E Part II), and S corporations (Schedule E Part II) income or loss.</t>
  </si>
  <si>
    <t>(3) Partnership income and S Corporation income includes income or loss from partnerships (Schedule E Part II) and S corporations (Schedule E Part II), but excludes Schedule C, Schedule F, and rental real estate (Schedule E Part I) income or loss.</t>
  </si>
  <si>
    <t>(3) Partnership income and S Corporation income includes income from partnerships (Schedule E Part II) and S corporations (Schedule E Part II), but excludes Schedule C, Schedule F, and rental real estate (Schedule E Part I) income.</t>
  </si>
  <si>
    <t xml:space="preserve">(1) Includes both filing and non-filing units. Tax units with negative adjusted gross income are excluded from their respective income class but are included in the totals. For a description of expanded cash income see </t>
  </si>
  <si>
    <t>http://www.taxpolicycenter.org/TaxModel/income.cfm.</t>
  </si>
  <si>
    <t>(2) Sole proprietor income includes Schedule C and Schedule F income, but excludes rental real estate (Schedule E Part I), partnerships (Schedule E Part II), and S corporations (Schedule E Part II) income.</t>
  </si>
  <si>
    <t>(1) Includes both filing and non-filing units. Tax units with negative adjusted gross income are excluded from their respective income class but are included in the totals. For a description of expanded cash income see</t>
  </si>
  <si>
    <t>http://www.taxpolicycenter.org/TaxModel/income.cfm</t>
  </si>
  <si>
    <t>Source: Urban-Brookings Tax Policy Center Microsimulation Model (version 0722-2).</t>
  </si>
  <si>
    <t xml:space="preserve">Note: Calendar year. Tabulations are under current law and include both filing and non-filing units but exclude those that are dependents of other tax units. </t>
  </si>
  <si>
    <r>
      <t>Expanded Cash Income (thousands of 2022 dollars)</t>
    </r>
    <r>
      <rPr>
        <b/>
        <vertAlign val="superscript"/>
        <sz val="10"/>
        <rFont val="Calibri"/>
        <family val="2"/>
      </rPr>
      <t>1</t>
    </r>
  </si>
  <si>
    <r>
      <t>Expanded Cash Income (thousands of 2022 dollars)</t>
    </r>
    <r>
      <rPr>
        <b/>
        <vertAlign val="superscript"/>
        <sz val="10"/>
        <rFont val="Calibri"/>
        <family val="2"/>
      </rPr>
      <t>1</t>
    </r>
  </si>
  <si>
    <t>(4) Includes all tax units reporting non-zero business income. Business income includes income or loss from a) non-farm sole proprietors (Schedule C); b) farming (Schedule F); c) rental real estate (Schedule E Part I); d) partnerships (Schedule E Part II)</t>
  </si>
  <si>
    <t>Sources of Flow-Through Business Income by Expanded Cash Income Level, 2022</t>
  </si>
  <si>
    <t>Table T23-0026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</si>
</sst>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#,##0.000"/>
    <numFmt numFmtId="167" formatCode="0.0"/>
    <numFmt numFmtId="168" formatCode="0.000"/>
    <numFmt numFmtId="169" formatCode="0.0%"/>
  </numFmts>
  <fonts count="45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vertAlign val="superscript"/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3" fillId="0" borderId="0" xfId="53" applyFont="1" applyAlignment="1" applyProtection="1">
      <alignment horizontal="right"/>
      <protection/>
    </xf>
    <xf numFmtId="3" fontId="0" fillId="0" borderId="0" xfId="58" applyNumberFormat="1">
      <alignment/>
      <protection/>
    </xf>
    <xf numFmtId="0" fontId="4" fillId="0" borderId="0" xfId="58" applyFont="1">
      <alignment/>
      <protection/>
    </xf>
    <xf numFmtId="49" fontId="6" fillId="0" borderId="0" xfId="58" applyNumberFormat="1" applyFont="1" applyAlignment="1">
      <alignment horizontal="right"/>
      <protection/>
    </xf>
    <xf numFmtId="15" fontId="6" fillId="0" borderId="0" xfId="58" applyNumberFormat="1" applyFont="1" applyAlignment="1">
      <alignment horizontal="left"/>
      <protection/>
    </xf>
    <xf numFmtId="0" fontId="25" fillId="0" borderId="0" xfId="58" applyFont="1">
      <alignment/>
      <protection/>
    </xf>
    <xf numFmtId="0" fontId="6" fillId="0" borderId="0" xfId="58" applyFont="1">
      <alignment/>
      <protection/>
    </xf>
    <xf numFmtId="0" fontId="26" fillId="0" borderId="0" xfId="53" applyFont="1" applyAlignment="1" applyProtection="1">
      <alignment horizontal="right"/>
      <protection/>
    </xf>
    <xf numFmtId="0" fontId="25" fillId="0" borderId="10" xfId="58" applyFont="1" applyBorder="1">
      <alignment/>
      <protection/>
    </xf>
    <xf numFmtId="0" fontId="25" fillId="0" borderId="0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center" vertical="center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25" fillId="0" borderId="0" xfId="58" applyFont="1" applyAlignment="1">
      <alignment horizontal="center" vertical="center"/>
      <protection/>
    </xf>
    <xf numFmtId="0" fontId="25" fillId="0" borderId="12" xfId="58" applyFont="1" applyBorder="1">
      <alignment/>
      <protection/>
    </xf>
    <xf numFmtId="0" fontId="25" fillId="0" borderId="13" xfId="58" applyFont="1" applyBorder="1">
      <alignment/>
      <protection/>
    </xf>
    <xf numFmtId="3" fontId="25" fillId="0" borderId="0" xfId="58" applyNumberFormat="1" applyFont="1">
      <alignment/>
      <protection/>
    </xf>
    <xf numFmtId="3" fontId="25" fillId="0" borderId="0" xfId="58" applyNumberFormat="1" applyFont="1" applyAlignment="1">
      <alignment horizontal="right" indent="1"/>
      <protection/>
    </xf>
    <xf numFmtId="0" fontId="25" fillId="0" borderId="0" xfId="58" applyFont="1" applyAlignment="1">
      <alignment horizontal="right" indent="1"/>
      <protection/>
    </xf>
    <xf numFmtId="164" fontId="25" fillId="0" borderId="0" xfId="58" applyNumberFormat="1" applyFont="1" applyAlignment="1">
      <alignment horizontal="right" indent="1"/>
      <protection/>
    </xf>
    <xf numFmtId="3" fontId="6" fillId="0" borderId="0" xfId="58" applyNumberFormat="1" applyFont="1">
      <alignment/>
      <protection/>
    </xf>
    <xf numFmtId="3" fontId="6" fillId="0" borderId="0" xfId="58" applyNumberFormat="1" applyFont="1" applyAlignment="1">
      <alignment horizontal="right" indent="1"/>
      <protection/>
    </xf>
    <xf numFmtId="164" fontId="6" fillId="0" borderId="0" xfId="58" applyNumberFormat="1" applyFont="1" applyAlignment="1">
      <alignment horizontal="right" indent="1"/>
      <protection/>
    </xf>
    <xf numFmtId="0" fontId="25" fillId="0" borderId="14" xfId="58" applyFont="1" applyBorder="1">
      <alignment/>
      <protection/>
    </xf>
    <xf numFmtId="164" fontId="25" fillId="0" borderId="14" xfId="58" applyNumberFormat="1" applyFont="1" applyBorder="1">
      <alignment/>
      <protection/>
    </xf>
    <xf numFmtId="164" fontId="25" fillId="0" borderId="15" xfId="58" applyNumberFormat="1" applyFont="1" applyBorder="1">
      <alignment/>
      <protection/>
    </xf>
    <xf numFmtId="0" fontId="25" fillId="0" borderId="16" xfId="58" applyFont="1" applyBorder="1">
      <alignment/>
      <protection/>
    </xf>
    <xf numFmtId="0" fontId="25" fillId="0" borderId="17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6" fillId="0" borderId="14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164" fontId="25" fillId="0" borderId="14" xfId="58" applyNumberFormat="1" applyFont="1" applyBorder="1" applyAlignment="1">
      <alignment horizontal="center"/>
      <protection/>
    </xf>
    <xf numFmtId="164" fontId="25" fillId="0" borderId="15" xfId="58" applyNumberFormat="1" applyFont="1" applyBorder="1" applyAlignment="1">
      <alignment horizontal="center"/>
      <protection/>
    </xf>
    <xf numFmtId="0" fontId="25" fillId="0" borderId="16" xfId="58" applyFont="1" applyBorder="1" applyAlignment="1">
      <alignment horizontal="center"/>
      <protection/>
    </xf>
    <xf numFmtId="164" fontId="25" fillId="0" borderId="12" xfId="58" applyNumberFormat="1" applyFont="1" applyBorder="1" applyAlignment="1">
      <alignment horizontal="right" indent="1"/>
      <protection/>
    </xf>
    <xf numFmtId="3" fontId="25" fillId="0" borderId="13" xfId="58" applyNumberFormat="1" applyFont="1" applyBorder="1" applyAlignment="1">
      <alignment horizontal="right" indent="1"/>
      <protection/>
    </xf>
    <xf numFmtId="164" fontId="6" fillId="0" borderId="12" xfId="58" applyNumberFormat="1" applyFont="1" applyBorder="1" applyAlignment="1">
      <alignment horizontal="right" indent="1"/>
      <protection/>
    </xf>
    <xf numFmtId="3" fontId="6" fillId="0" borderId="13" xfId="58" applyNumberFormat="1" applyFont="1" applyBorder="1" applyAlignment="1">
      <alignment horizontal="right" indent="1"/>
      <protection/>
    </xf>
    <xf numFmtId="0" fontId="25" fillId="0" borderId="0" xfId="58" applyFont="1" applyFill="1" applyBorder="1" applyAlignment="1">
      <alignment horizontal="left"/>
      <protection/>
    </xf>
    <xf numFmtId="0" fontId="26" fillId="0" borderId="0" xfId="53" applyFont="1" applyAlignment="1" applyProtection="1">
      <alignment/>
      <protection/>
    </xf>
    <xf numFmtId="0" fontId="26" fillId="0" borderId="0" xfId="53" applyFont="1" applyAlignment="1" applyProtection="1">
      <alignment wrapText="1"/>
      <protection/>
    </xf>
    <xf numFmtId="167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25" fillId="0" borderId="0" xfId="58" applyFont="1" applyFill="1">
      <alignment/>
      <protection/>
    </xf>
    <xf numFmtId="0" fontId="0" fillId="0" borderId="0" xfId="58" applyFont="1" applyFill="1">
      <alignment/>
      <protection/>
    </xf>
    <xf numFmtId="0" fontId="3" fillId="0" borderId="0" xfId="53" applyFont="1" applyFill="1" applyAlignment="1" applyProtection="1">
      <alignment horizontal="right"/>
      <protection/>
    </xf>
    <xf numFmtId="164" fontId="0" fillId="0" borderId="0" xfId="58" applyNumberFormat="1">
      <alignment/>
      <protection/>
    </xf>
    <xf numFmtId="167" fontId="25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11" fontId="0" fillId="0" borderId="0" xfId="0" applyNumberFormat="1" applyAlignment="1">
      <alignment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10" xfId="58" applyFont="1" applyBorder="1">
      <alignment/>
      <protection/>
    </xf>
    <xf numFmtId="0" fontId="0" fillId="0" borderId="14" xfId="58" applyBorder="1">
      <alignment/>
      <protection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58" applyFont="1" applyAlignment="1">
      <alignment horizontal="left" wrapText="1"/>
      <protection/>
    </xf>
    <xf numFmtId="0" fontId="25" fillId="0" borderId="0" xfId="58" applyFont="1" applyFill="1" applyBorder="1" applyAlignment="1">
      <alignment/>
      <protection/>
    </xf>
    <xf numFmtId="167" fontId="6" fillId="0" borderId="0" xfId="0" applyNumberFormat="1" applyFont="1" applyAlignment="1">
      <alignment horizontal="right"/>
    </xf>
    <xf numFmtId="0" fontId="25" fillId="0" borderId="0" xfId="0" applyFont="1" applyAlignment="1">
      <alignment horizontal="left" wrapText="1"/>
    </xf>
    <xf numFmtId="0" fontId="25" fillId="0" borderId="0" xfId="58" applyFont="1" applyBorder="1" applyAlignment="1">
      <alignment wrapText="1"/>
      <protection/>
    </xf>
    <xf numFmtId="0" fontId="26" fillId="0" borderId="0" xfId="53" applyFont="1" applyAlignment="1" applyProtection="1">
      <alignment horizontal="left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25" fillId="0" borderId="0" xfId="58" applyFont="1" applyAlignment="1">
      <alignment wrapText="1"/>
      <protection/>
    </xf>
    <xf numFmtId="0" fontId="25" fillId="0" borderId="0" xfId="58" applyFont="1" applyAlignment="1">
      <alignment horizontal="left" wrapText="1"/>
      <protection/>
    </xf>
    <xf numFmtId="0" fontId="6" fillId="0" borderId="18" xfId="58" applyFont="1" applyBorder="1" applyAlignment="1">
      <alignment horizontal="center" vertical="center" wrapText="1"/>
      <protection/>
    </xf>
    <xf numFmtId="0" fontId="25" fillId="0" borderId="1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6" fillId="0" borderId="0" xfId="58" applyFont="1" applyBorder="1" applyAlignment="1">
      <alignment horizontal="center" vertical="center" wrapText="1"/>
      <protection/>
    </xf>
    <xf numFmtId="15" fontId="6" fillId="33" borderId="0" xfId="58" applyNumberFormat="1" applyFont="1" applyFill="1" applyAlignment="1" quotePrefix="1">
      <alignment horizontal="center"/>
      <protection/>
    </xf>
    <xf numFmtId="0" fontId="27" fillId="0" borderId="0" xfId="58" applyFont="1" applyAlignment="1">
      <alignment horizontal="center" vertical="center" wrapText="1"/>
      <protection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7" fillId="0" borderId="0" xfId="58" applyFont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cc and Freeze Options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hyperlink" Target="http://www.taxpolicycenter.org/TaxModel/income.cfm" TargetMode="External" /><Relationship Id="rId3" Type="http://schemas.openxmlformats.org/officeDocument/2006/relationships/hyperlink" Target="http://www.taxpolicycenter.org/TaxModel/income.cfm.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hyperlink" Target="http://www.taxpolicycenter.org/TaxModel/income.cfm" TargetMode="External" /><Relationship Id="rId3" Type="http://schemas.openxmlformats.org/officeDocument/2006/relationships/hyperlink" Target="http://www.taxpolicycenter.org/TaxModel/income.cfm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Y40"/>
  <sheetViews>
    <sheetView showGridLines="0" tabSelected="1" zoomScalePageLayoutView="0" workbookViewId="0" topLeftCell="A11">
      <selection activeCell="T18" sqref="T18"/>
    </sheetView>
  </sheetViews>
  <sheetFormatPr defaultColWidth="8.16015625" defaultRowHeight="12.75"/>
  <cols>
    <col min="1" max="1" width="15.83203125" style="1" customWidth="1"/>
    <col min="2" max="2" width="1.83203125" style="1" customWidth="1"/>
    <col min="3" max="3" width="11.5" style="1" customWidth="1"/>
    <col min="4" max="4" width="0.82421875" style="1" customWidth="1"/>
    <col min="5" max="5" width="8.83203125" style="1" customWidth="1"/>
    <col min="6" max="6" width="1.0078125" style="1" customWidth="1"/>
    <col min="7" max="7" width="10.33203125" style="1" customWidth="1"/>
    <col min="8" max="8" width="0.82421875" style="1" customWidth="1"/>
    <col min="9" max="9" width="10.16015625" style="1" customWidth="1"/>
    <col min="10" max="10" width="1.0078125" style="1" customWidth="1"/>
    <col min="11" max="11" width="11.5" style="1" customWidth="1"/>
    <col min="12" max="12" width="0.82421875" style="1" customWidth="1"/>
    <col min="13" max="13" width="11.33203125" style="1" customWidth="1"/>
    <col min="14" max="14" width="1.0078125" style="1" customWidth="1"/>
    <col min="15" max="15" width="11.83203125" style="1" customWidth="1"/>
    <col min="16" max="16" width="0.82421875" style="1" customWidth="1"/>
    <col min="17" max="17" width="10" style="1" customWidth="1"/>
    <col min="18" max="18" width="1.83203125" style="1" customWidth="1"/>
    <col min="19" max="19" width="1.66796875" style="1" customWidth="1"/>
    <col min="20" max="20" width="11.5" style="1" customWidth="1"/>
    <col min="21" max="21" width="0.82421875" style="1" customWidth="1"/>
    <col min="22" max="22" width="8.83203125" style="1" customWidth="1"/>
    <col min="23" max="23" width="1.0078125" style="1" customWidth="1"/>
    <col min="24" max="24" width="12.5" style="1" customWidth="1"/>
    <col min="25" max="25" width="0.82421875" style="1" customWidth="1"/>
    <col min="26" max="26" width="11.5" style="1" customWidth="1"/>
    <col min="27" max="27" width="8.16015625" style="1" customWidth="1"/>
    <col min="28" max="28" width="1.83203125" style="1" customWidth="1"/>
    <col min="29" max="16384" width="8.16015625" style="1" customWidth="1"/>
  </cols>
  <sheetData>
    <row r="1" spans="1:26" ht="12.75">
      <c r="A1" s="7">
        <v>44986</v>
      </c>
      <c r="B1" s="9" t="s">
        <v>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10" t="s">
        <v>10</v>
      </c>
    </row>
    <row r="2" spans="1:28" s="2" customFormat="1" ht="12" customHeight="1">
      <c r="A2" s="79" t="s">
        <v>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B2" s="3"/>
    </row>
    <row r="3" spans="2:28" s="54" customFormat="1" ht="12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B3" s="55"/>
    </row>
    <row r="4" spans="1:26" s="2" customFormat="1" ht="15.75" customHeight="1">
      <c r="A4" s="80" t="s">
        <v>94</v>
      </c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s="2" customFormat="1" ht="15.75" customHeight="1">
      <c r="A5" s="80" t="s">
        <v>93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s="2" customFormat="1" ht="15.75" customHeight="1">
      <c r="A6" s="80" t="s">
        <v>22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ht="13.5" thickBot="1">
      <c r="A7" s="6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3.5" customHeight="1" thickTop="1">
      <c r="A8" s="75" t="s">
        <v>90</v>
      </c>
      <c r="B8" s="12"/>
      <c r="C8" s="75" t="s">
        <v>23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13.5" customHeight="1">
      <c r="A9" s="78"/>
      <c r="B9" s="1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12.75" customHeight="1">
      <c r="A10" s="82"/>
      <c r="B10" s="13"/>
      <c r="C10" s="78" t="s">
        <v>27</v>
      </c>
      <c r="D10" s="78"/>
      <c r="E10" s="78"/>
      <c r="F10" s="78"/>
      <c r="G10" s="78"/>
      <c r="H10" s="78"/>
      <c r="I10" s="78"/>
      <c r="J10" s="60"/>
      <c r="K10" s="78" t="s">
        <v>78</v>
      </c>
      <c r="L10" s="78"/>
      <c r="M10" s="78"/>
      <c r="N10" s="78"/>
      <c r="O10" s="78"/>
      <c r="P10" s="78"/>
      <c r="Q10" s="78"/>
      <c r="R10" s="60"/>
      <c r="S10" s="14"/>
      <c r="T10" s="78" t="s">
        <v>79</v>
      </c>
      <c r="U10" s="78"/>
      <c r="V10" s="78"/>
      <c r="W10" s="78"/>
      <c r="X10" s="78"/>
      <c r="Y10" s="78"/>
      <c r="Z10" s="78"/>
    </row>
    <row r="11" spans="1:26" ht="27" customHeight="1">
      <c r="A11" s="82"/>
      <c r="B11" s="13"/>
      <c r="C11" s="72"/>
      <c r="D11" s="72"/>
      <c r="E11" s="72"/>
      <c r="F11" s="72"/>
      <c r="G11" s="72"/>
      <c r="H11" s="72"/>
      <c r="I11" s="72"/>
      <c r="J11" s="60"/>
      <c r="K11" s="72"/>
      <c r="L11" s="72"/>
      <c r="M11" s="72"/>
      <c r="N11" s="72"/>
      <c r="O11" s="72"/>
      <c r="P11" s="72"/>
      <c r="Q11" s="72"/>
      <c r="R11" s="60"/>
      <c r="S11" s="16"/>
      <c r="T11" s="72"/>
      <c r="U11" s="72"/>
      <c r="V11" s="72"/>
      <c r="W11" s="72"/>
      <c r="X11" s="72"/>
      <c r="Y11" s="72"/>
      <c r="Z11" s="72"/>
    </row>
    <row r="12" spans="1:26" ht="12.75" customHeight="1">
      <c r="A12" s="82"/>
      <c r="B12" s="13"/>
      <c r="C12" s="72" t="s">
        <v>6</v>
      </c>
      <c r="D12" s="72"/>
      <c r="E12" s="72"/>
      <c r="F12" s="13"/>
      <c r="G12" s="72" t="s">
        <v>24</v>
      </c>
      <c r="H12" s="72"/>
      <c r="I12" s="72"/>
      <c r="J12" s="13"/>
      <c r="K12" s="72" t="s">
        <v>6</v>
      </c>
      <c r="L12" s="72"/>
      <c r="M12" s="72"/>
      <c r="N12" s="13"/>
      <c r="O12" s="72" t="s">
        <v>24</v>
      </c>
      <c r="P12" s="72"/>
      <c r="Q12" s="72"/>
      <c r="R12" s="15"/>
      <c r="S12" s="16"/>
      <c r="T12" s="72" t="s">
        <v>6</v>
      </c>
      <c r="U12" s="72"/>
      <c r="V12" s="72"/>
      <c r="W12" s="13"/>
      <c r="X12" s="72" t="s">
        <v>24</v>
      </c>
      <c r="Y12" s="72"/>
      <c r="Z12" s="72"/>
    </row>
    <row r="13" spans="1:26" ht="12.75" customHeight="1">
      <c r="A13" s="82"/>
      <c r="B13" s="13"/>
      <c r="C13" s="13" t="s">
        <v>1</v>
      </c>
      <c r="D13" s="38"/>
      <c r="E13" s="13" t="s">
        <v>2</v>
      </c>
      <c r="F13" s="13"/>
      <c r="G13" s="17" t="s">
        <v>8</v>
      </c>
      <c r="H13" s="17"/>
      <c r="I13" s="13" t="s">
        <v>2</v>
      </c>
      <c r="J13" s="13"/>
      <c r="K13" s="13" t="s">
        <v>1</v>
      </c>
      <c r="L13" s="38"/>
      <c r="M13" s="13" t="s">
        <v>2</v>
      </c>
      <c r="N13" s="13"/>
      <c r="O13" s="17" t="s">
        <v>8</v>
      </c>
      <c r="P13" s="17"/>
      <c r="Q13" s="13" t="s">
        <v>2</v>
      </c>
      <c r="R13" s="15"/>
      <c r="S13" s="16"/>
      <c r="T13" s="13" t="s">
        <v>1</v>
      </c>
      <c r="U13" s="38"/>
      <c r="V13" s="13" t="s">
        <v>2</v>
      </c>
      <c r="W13" s="13"/>
      <c r="X13" s="17" t="s">
        <v>8</v>
      </c>
      <c r="Y13" s="17"/>
      <c r="Z13" s="13" t="s">
        <v>2</v>
      </c>
    </row>
    <row r="14" spans="1:26" ht="12.75" customHeight="1">
      <c r="A14" s="83"/>
      <c r="B14" s="13"/>
      <c r="C14" s="18" t="s">
        <v>3</v>
      </c>
      <c r="D14" s="38"/>
      <c r="E14" s="18" t="s">
        <v>4</v>
      </c>
      <c r="F14" s="19"/>
      <c r="G14" s="18" t="s">
        <v>77</v>
      </c>
      <c r="H14" s="38"/>
      <c r="I14" s="18" t="s">
        <v>4</v>
      </c>
      <c r="J14" s="13"/>
      <c r="K14" s="18" t="s">
        <v>3</v>
      </c>
      <c r="L14" s="38"/>
      <c r="M14" s="18" t="s">
        <v>4</v>
      </c>
      <c r="N14" s="19"/>
      <c r="O14" s="18" t="s">
        <v>77</v>
      </c>
      <c r="P14" s="38"/>
      <c r="Q14" s="18" t="s">
        <v>4</v>
      </c>
      <c r="R14" s="15"/>
      <c r="S14" s="16"/>
      <c r="T14" s="18" t="s">
        <v>3</v>
      </c>
      <c r="U14" s="37"/>
      <c r="V14" s="18" t="s">
        <v>4</v>
      </c>
      <c r="W14" s="19"/>
      <c r="X14" s="18" t="s">
        <v>77</v>
      </c>
      <c r="Y14" s="38"/>
      <c r="Z14" s="18" t="s">
        <v>4</v>
      </c>
    </row>
    <row r="15" spans="1:26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1"/>
      <c r="T15" s="8"/>
      <c r="U15" s="8"/>
      <c r="V15" s="8"/>
      <c r="W15" s="8"/>
      <c r="X15" s="8"/>
      <c r="Y15" s="8"/>
      <c r="Z15" s="8"/>
    </row>
    <row r="16" spans="1:26" ht="12.75">
      <c r="A16" s="6" t="s">
        <v>11</v>
      </c>
      <c r="B16" s="22"/>
      <c r="C16" s="50">
        <f>ROUND(ROUND(Data!B2/1000,0),-1)</f>
        <v>1050</v>
      </c>
      <c r="D16" s="24"/>
      <c r="E16" s="49">
        <f>ROUND(100*Data!B2/Data!B$13,2)</f>
        <v>4.02</v>
      </c>
      <c r="F16" s="23"/>
      <c r="G16" s="25">
        <f>ROUND(Data!D2/1000000000,2)</f>
        <v>2.7</v>
      </c>
      <c r="H16" s="23"/>
      <c r="I16" s="25">
        <f>ROUND(100*Data!D2/Data!D$13,2)</f>
        <v>0.66</v>
      </c>
      <c r="J16" s="23"/>
      <c r="K16" s="50">
        <f>ROUND(ROUND(Data!F2/1000,0),-1)</f>
        <v>30</v>
      </c>
      <c r="L16" s="23"/>
      <c r="M16" s="25">
        <f>ROUND(100*Data!F2/Data!F$13,2)</f>
        <v>0.39</v>
      </c>
      <c r="N16" s="23"/>
      <c r="O16" s="25">
        <f>ROUND(Data!H2/1000000000,2)</f>
        <v>-0.21</v>
      </c>
      <c r="P16" s="23"/>
      <c r="Q16" s="25" t="s">
        <v>25</v>
      </c>
      <c r="R16" s="42"/>
      <c r="S16" s="43"/>
      <c r="T16" s="50">
        <f>ROUND(ROUND(Data!J2/1000,0),-1)</f>
        <v>1110</v>
      </c>
      <c r="U16" s="23"/>
      <c r="V16" s="49">
        <f>ROUND(100*Data!J2/Data!J$13,2)</f>
        <v>2.92</v>
      </c>
      <c r="W16" s="23"/>
      <c r="X16" s="25">
        <f>ROUND(Data!L2/1000000000,2)</f>
        <v>2.63</v>
      </c>
      <c r="Y16" s="23"/>
      <c r="Z16" s="25">
        <f>ROUND(100*Data!L2/Data!L$13,2)</f>
        <v>0.21</v>
      </c>
    </row>
    <row r="17" spans="1:26" ht="12.75">
      <c r="A17" s="6" t="s">
        <v>12</v>
      </c>
      <c r="B17" s="22"/>
      <c r="C17" s="50">
        <f>ROUND(ROUND(Data!B3/1000,0),-1)</f>
        <v>2260</v>
      </c>
      <c r="D17" s="24"/>
      <c r="E17" s="49">
        <f>ROUND(100*Data!B3/Data!B$13,2)</f>
        <v>8.62</v>
      </c>
      <c r="F17" s="23"/>
      <c r="G17" s="25">
        <f>ROUND(Data!D3/1000000000,2)</f>
        <v>19.25</v>
      </c>
      <c r="H17" s="23"/>
      <c r="I17" s="25">
        <f>ROUND(100*Data!D3/Data!D$13,2)</f>
        <v>4.69</v>
      </c>
      <c r="J17" s="23"/>
      <c r="K17" s="50">
        <f>ROUND(ROUND(Data!F3/1000,0),-1)</f>
        <v>100</v>
      </c>
      <c r="L17" s="24"/>
      <c r="M17" s="25">
        <f>ROUND(100*Data!F3/Data!F$13,2)</f>
        <v>1.13</v>
      </c>
      <c r="N17" s="23"/>
      <c r="O17" s="25">
        <f>ROUND(Data!H3/1000000000,2)</f>
        <v>-0.16</v>
      </c>
      <c r="P17" s="23"/>
      <c r="Q17" s="25" t="s">
        <v>25</v>
      </c>
      <c r="R17" s="42"/>
      <c r="S17" s="43"/>
      <c r="T17" s="50">
        <f>ROUND(ROUND(Data!J3/1000,0),-1)</f>
        <v>2390</v>
      </c>
      <c r="U17" s="23"/>
      <c r="V17" s="49">
        <f>ROUND(100*Data!J3/Data!J$13,2)</f>
        <v>6.28</v>
      </c>
      <c r="W17" s="23"/>
      <c r="X17" s="25">
        <f>ROUND(Data!L3/1000000000,2)</f>
        <v>19.07</v>
      </c>
      <c r="Y17" s="23"/>
      <c r="Z17" s="25">
        <f>ROUND(100*Data!L3/Data!L$13,2)</f>
        <v>1.5</v>
      </c>
    </row>
    <row r="18" spans="1:26" ht="12.75">
      <c r="A18" s="6" t="s">
        <v>13</v>
      </c>
      <c r="B18" s="22"/>
      <c r="C18" s="50">
        <f>ROUND(ROUND(Data!B4/1000,0),-1)</f>
        <v>2380</v>
      </c>
      <c r="D18" s="24"/>
      <c r="E18" s="49">
        <f>ROUND(100*Data!B4/Data!B$13,2)</f>
        <v>9.07</v>
      </c>
      <c r="F18" s="23"/>
      <c r="G18" s="25">
        <f>ROUND(Data!D4/1000000000,2)</f>
        <v>24.32</v>
      </c>
      <c r="H18" s="23"/>
      <c r="I18" s="25">
        <f>ROUND(100*Data!D4/Data!D$13,2)</f>
        <v>5.92</v>
      </c>
      <c r="J18" s="23"/>
      <c r="K18" s="50">
        <f>ROUND(ROUND(Data!F4/1000,0),-1)</f>
        <v>150</v>
      </c>
      <c r="L18" s="24"/>
      <c r="M18" s="25">
        <f>ROUND(100*Data!F4/Data!F$13,2)</f>
        <v>1.74</v>
      </c>
      <c r="N18" s="23"/>
      <c r="O18" s="25">
        <f>ROUND(Data!H4/1000000000,2)</f>
        <v>0.59</v>
      </c>
      <c r="P18" s="23"/>
      <c r="Q18" s="25">
        <f>ROUND(100*Data!H4/Data!H$13,2)</f>
        <v>0.07</v>
      </c>
      <c r="R18" s="42"/>
      <c r="S18" s="43"/>
      <c r="T18" s="50">
        <f>ROUND(ROUND(Data!J4/1000,0),-1)</f>
        <v>2630</v>
      </c>
      <c r="U18" s="23"/>
      <c r="V18" s="49">
        <f>ROUND(100*Data!J4/Data!J$13,2)</f>
        <v>6.91</v>
      </c>
      <c r="W18" s="23"/>
      <c r="X18" s="25">
        <f>ROUND(Data!L4/1000000000,2)</f>
        <v>24.71</v>
      </c>
      <c r="Y18" s="23"/>
      <c r="Z18" s="25">
        <f>ROUND(100*Data!L4/Data!L$13,2)</f>
        <v>1.95</v>
      </c>
    </row>
    <row r="19" spans="1:26" ht="12.75">
      <c r="A19" s="6" t="s">
        <v>14</v>
      </c>
      <c r="B19" s="22"/>
      <c r="C19" s="50">
        <f>ROUND(ROUND(Data!B5/1000,0),-1)</f>
        <v>1960</v>
      </c>
      <c r="D19" s="24"/>
      <c r="E19" s="49">
        <f>ROUND(100*Data!B5/Data!B$13,2)</f>
        <v>7.49</v>
      </c>
      <c r="F19" s="23"/>
      <c r="G19" s="25">
        <f>ROUND(Data!D5/1000000000,2)</f>
        <v>20.78</v>
      </c>
      <c r="H19" s="23"/>
      <c r="I19" s="25">
        <f>ROUND(100*Data!D5/Data!D$13,2)</f>
        <v>5.06</v>
      </c>
      <c r="J19" s="23"/>
      <c r="K19" s="50">
        <f>ROUND(ROUND(Data!F5/1000,0),-1)</f>
        <v>220</v>
      </c>
      <c r="L19" s="24"/>
      <c r="M19" s="25">
        <f>ROUND(100*Data!F5/Data!F$13,2)</f>
        <v>2.6</v>
      </c>
      <c r="N19" s="23"/>
      <c r="O19" s="25" t="s">
        <v>25</v>
      </c>
      <c r="P19" s="23"/>
      <c r="Q19" s="25" t="s">
        <v>25</v>
      </c>
      <c r="R19" s="42"/>
      <c r="S19" s="43"/>
      <c r="T19" s="50">
        <f>ROUND(ROUND(Data!J5/1000,0),-1)</f>
        <v>2390</v>
      </c>
      <c r="U19" s="23"/>
      <c r="V19" s="49">
        <f>ROUND(100*Data!J5/Data!J$13,2)</f>
        <v>6.26</v>
      </c>
      <c r="W19" s="23"/>
      <c r="X19" s="25">
        <f>ROUND(Data!L5/1000000000,2)</f>
        <v>21.07</v>
      </c>
      <c r="Y19" s="23"/>
      <c r="Z19" s="25">
        <f>ROUND(100*Data!L5/Data!L$13,2)</f>
        <v>1.66</v>
      </c>
    </row>
    <row r="20" spans="1:26" ht="12.75">
      <c r="A20" s="6" t="s">
        <v>15</v>
      </c>
      <c r="B20" s="22"/>
      <c r="C20" s="50">
        <f>ROUND(ROUND(Data!B6/1000,0),-1)</f>
        <v>1500</v>
      </c>
      <c r="D20" s="24"/>
      <c r="E20" s="49">
        <f>ROUND(100*Data!B6/Data!B$13,2)</f>
        <v>5.73</v>
      </c>
      <c r="F20" s="23"/>
      <c r="G20" s="25">
        <f>ROUND(Data!D6/1000000000,2)</f>
        <v>18.58</v>
      </c>
      <c r="H20" s="23"/>
      <c r="I20" s="25">
        <f>ROUND(100*Data!D6/Data!D$13,2)</f>
        <v>4.52</v>
      </c>
      <c r="J20" s="23"/>
      <c r="K20" s="50">
        <f>ROUND(ROUND(Data!F6/1000,0),-1)</f>
        <v>160</v>
      </c>
      <c r="L20" s="24"/>
      <c r="M20" s="25">
        <f>ROUND(100*Data!F6/Data!F$13,2)</f>
        <v>1.86</v>
      </c>
      <c r="N20" s="23"/>
      <c r="O20" s="25" t="s">
        <v>25</v>
      </c>
      <c r="P20" s="23"/>
      <c r="Q20" s="25" t="s">
        <v>25</v>
      </c>
      <c r="R20" s="42"/>
      <c r="S20" s="43"/>
      <c r="T20" s="50">
        <f>ROUND(ROUND(Data!J6/1000,0),-1)</f>
        <v>1930</v>
      </c>
      <c r="U20" s="23"/>
      <c r="V20" s="49">
        <f>ROUND(100*Data!J6/Data!J$13,2)</f>
        <v>5.06</v>
      </c>
      <c r="W20" s="23"/>
      <c r="X20" s="25">
        <f>ROUND(Data!L6/1000000000,2)</f>
        <v>18.88</v>
      </c>
      <c r="Y20" s="23"/>
      <c r="Z20" s="25">
        <f>ROUND(100*Data!L6/Data!L$13,2)</f>
        <v>1.49</v>
      </c>
    </row>
    <row r="21" spans="1:26" ht="12.75">
      <c r="A21" s="6" t="s">
        <v>16</v>
      </c>
      <c r="B21" s="22"/>
      <c r="C21" s="50">
        <f>ROUND(ROUND(Data!B7/1000,0),-1)</f>
        <v>2880</v>
      </c>
      <c r="D21" s="24"/>
      <c r="E21" s="49">
        <f>ROUND(100*Data!B7/Data!B$13,2)</f>
        <v>10.99</v>
      </c>
      <c r="F21" s="23"/>
      <c r="G21" s="25">
        <f>ROUND(Data!D7/1000000000,2)</f>
        <v>23.99</v>
      </c>
      <c r="H21" s="23"/>
      <c r="I21" s="25">
        <f>ROUND(100*Data!D7/Data!D$13,2)</f>
        <v>5.84</v>
      </c>
      <c r="J21" s="23"/>
      <c r="K21" s="50">
        <f>ROUND(ROUND(Data!F7/1000,0),-1)</f>
        <v>490</v>
      </c>
      <c r="L21" s="24"/>
      <c r="M21" s="25">
        <f>ROUND(100*Data!F7/Data!F$13,2)</f>
        <v>5.71</v>
      </c>
      <c r="N21" s="23"/>
      <c r="O21" s="25">
        <f>ROUND(Data!H7/1000000000,2)</f>
        <v>3.36</v>
      </c>
      <c r="P21" s="23"/>
      <c r="Q21" s="25">
        <f>ROUND(100*Data!H7/Data!H$13,2)</f>
        <v>0.4</v>
      </c>
      <c r="R21" s="42"/>
      <c r="S21" s="43"/>
      <c r="T21" s="50">
        <f>ROUND(ROUND(Data!J7/1000,0),-1)</f>
        <v>3910</v>
      </c>
      <c r="U21" s="23"/>
      <c r="V21" s="49">
        <f>ROUND(100*Data!J7/Data!J$13,2)</f>
        <v>10.25</v>
      </c>
      <c r="W21" s="23"/>
      <c r="X21" s="25">
        <f>ROUND(Data!L7/1000000000,2)</f>
        <v>29.3</v>
      </c>
      <c r="Y21" s="23"/>
      <c r="Z21" s="25">
        <f>ROUND(100*Data!L7/Data!L$13,2)</f>
        <v>2.31</v>
      </c>
    </row>
    <row r="22" spans="1:51" ht="12.75">
      <c r="A22" s="6" t="s">
        <v>17</v>
      </c>
      <c r="B22" s="22"/>
      <c r="C22" s="50">
        <f>ROUND(ROUND(Data!B8/1000,0),-1)</f>
        <v>2510</v>
      </c>
      <c r="D22" s="24"/>
      <c r="E22" s="49">
        <f>ROUND(100*Data!B8/Data!B$13,2)</f>
        <v>9.57</v>
      </c>
      <c r="F22" s="23"/>
      <c r="G22" s="25">
        <f>ROUND(Data!D8/1000000000,2)</f>
        <v>22.23</v>
      </c>
      <c r="H22" s="23"/>
      <c r="I22" s="25">
        <f>ROUND(100*Data!D8/Data!D$13,2)</f>
        <v>5.41</v>
      </c>
      <c r="J22" s="23"/>
      <c r="K22" s="50">
        <f>ROUND(ROUND(Data!F8/1000,0),-1)</f>
        <v>550</v>
      </c>
      <c r="L22" s="24"/>
      <c r="M22" s="25">
        <f>ROUND(100*Data!F8/Data!F$13,2)</f>
        <v>6.47</v>
      </c>
      <c r="N22" s="23"/>
      <c r="O22" s="25">
        <f>ROUND(Data!H8/1000000000,2)</f>
        <v>4.38</v>
      </c>
      <c r="P22" s="23"/>
      <c r="Q22" s="25">
        <f>ROUND(100*Data!H8/Data!H$13,2)</f>
        <v>0.53</v>
      </c>
      <c r="R22" s="42"/>
      <c r="S22" s="43"/>
      <c r="T22" s="50">
        <f>ROUND(ROUND(Data!J8/1000,0),-1)</f>
        <v>3540</v>
      </c>
      <c r="U22" s="23"/>
      <c r="V22" s="49">
        <f>ROUND(100*Data!J8/Data!J$13,2)</f>
        <v>9.27</v>
      </c>
      <c r="W22" s="23"/>
      <c r="X22" s="25">
        <f>ROUND(Data!L8/1000000000,2)</f>
        <v>30.15</v>
      </c>
      <c r="Y22" s="23"/>
      <c r="Z22" s="25">
        <f>ROUND(100*Data!L8/Data!L$13,2)</f>
        <v>2.38</v>
      </c>
      <c r="AE22" s="46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</row>
    <row r="23" spans="1:51" ht="12.75">
      <c r="A23" s="6" t="s">
        <v>18</v>
      </c>
      <c r="B23" s="22"/>
      <c r="C23" s="50">
        <f>ROUND(ROUND(Data!B9/1000,0),-1)</f>
        <v>5690</v>
      </c>
      <c r="D23" s="24"/>
      <c r="E23" s="49">
        <f>ROUND(100*Data!B9/Data!B$13,2)</f>
        <v>21.73</v>
      </c>
      <c r="F23" s="23"/>
      <c r="G23" s="25">
        <f>ROUND(Data!D9/1000000000,2)</f>
        <v>59.5</v>
      </c>
      <c r="H23" s="23"/>
      <c r="I23" s="25">
        <f>ROUND(100*Data!D9/Data!D$13,2)</f>
        <v>14.49</v>
      </c>
      <c r="J23" s="23"/>
      <c r="K23" s="50">
        <f>ROUND(ROUND(Data!F9/1000,0),-1)</f>
        <v>2060</v>
      </c>
      <c r="L23" s="24"/>
      <c r="M23" s="25">
        <f>ROUND(100*Data!F9/Data!F$13,2)</f>
        <v>24.04</v>
      </c>
      <c r="N23" s="23"/>
      <c r="O23" s="25">
        <f>ROUND(Data!H9/1000000000,2)</f>
        <v>26.13</v>
      </c>
      <c r="P23" s="23"/>
      <c r="Q23" s="25">
        <f>ROUND(100*Data!H9/Data!H$13,2)</f>
        <v>3.14</v>
      </c>
      <c r="R23" s="42"/>
      <c r="S23" s="43"/>
      <c r="T23" s="50">
        <f>ROUND(ROUND(Data!J9/1000,0),-1)</f>
        <v>9130</v>
      </c>
      <c r="U23" s="23"/>
      <c r="V23" s="49">
        <f>ROUND(100*Data!J9/Data!J$13,2)</f>
        <v>23.94</v>
      </c>
      <c r="W23" s="23"/>
      <c r="X23" s="25">
        <f>ROUND(Data!L9/1000000000,2)</f>
        <v>87</v>
      </c>
      <c r="Y23" s="23"/>
      <c r="Z23" s="25">
        <f>ROUND(100*Data!L9/Data!L$13,2)</f>
        <v>6.86</v>
      </c>
      <c r="AE23" s="46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</row>
    <row r="24" spans="1:51" ht="12.75">
      <c r="A24" s="6" t="s">
        <v>19</v>
      </c>
      <c r="B24" s="22"/>
      <c r="C24" s="50">
        <f>ROUND(ROUND(Data!B10/1000,0),-1)</f>
        <v>4010</v>
      </c>
      <c r="D24" s="24"/>
      <c r="E24" s="49">
        <f>ROUND(100*Data!B10/Data!B$13,2)</f>
        <v>15.29</v>
      </c>
      <c r="F24" s="23"/>
      <c r="G24" s="25">
        <f>ROUND(Data!D10/1000000000,2)</f>
        <v>106.91</v>
      </c>
      <c r="H24" s="23"/>
      <c r="I24" s="25">
        <f>ROUND(100*Data!D10/Data!D$13,2)</f>
        <v>26.03</v>
      </c>
      <c r="J24" s="23"/>
      <c r="K24" s="50">
        <f>ROUND(ROUND(Data!F10/1000,0),-1)</f>
        <v>2640</v>
      </c>
      <c r="L24" s="24"/>
      <c r="M24" s="25">
        <f>ROUND(100*Data!F10/Data!F$13,2)</f>
        <v>30.86</v>
      </c>
      <c r="N24" s="23"/>
      <c r="O24" s="25">
        <f>ROUND(Data!H10/1000000000,2)</f>
        <v>98.15</v>
      </c>
      <c r="P24" s="23"/>
      <c r="Q24" s="25">
        <f>ROUND(100*Data!H10/Data!H$13,2)</f>
        <v>11.8</v>
      </c>
      <c r="R24" s="42"/>
      <c r="S24" s="43"/>
      <c r="T24" s="50">
        <f>ROUND(ROUND(Data!J10/1000,0),-1)</f>
        <v>7290</v>
      </c>
      <c r="U24" s="23"/>
      <c r="V24" s="49">
        <f>ROUND(100*Data!J10/Data!J$13,2)</f>
        <v>19.11</v>
      </c>
      <c r="W24" s="23"/>
      <c r="X24" s="25">
        <f>ROUND(Data!L10/1000000000,2)</f>
        <v>206.07</v>
      </c>
      <c r="Y24" s="23"/>
      <c r="Z24" s="25">
        <f>ROUND(100*Data!L10/Data!L$13,2)</f>
        <v>16.25</v>
      </c>
      <c r="AE24" s="47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</row>
    <row r="25" spans="1:51" ht="12.75">
      <c r="A25" s="6" t="s">
        <v>20</v>
      </c>
      <c r="B25" s="22"/>
      <c r="C25" s="50">
        <f>ROUND(ROUND(Data!B11/1000,0),-1)</f>
        <v>770</v>
      </c>
      <c r="D25" s="24"/>
      <c r="E25" s="49">
        <f>ROUND(100*Data!B11/Data!B$13,2)</f>
        <v>2.94</v>
      </c>
      <c r="F25" s="23"/>
      <c r="G25" s="25">
        <f>ROUND(Data!D11/1000000000,2)</f>
        <v>72.16</v>
      </c>
      <c r="H25" s="23"/>
      <c r="I25" s="25">
        <f>ROUND(100*Data!D11/Data!D$13,2)</f>
        <v>17.57</v>
      </c>
      <c r="J25" s="23"/>
      <c r="K25" s="50">
        <f>ROUND(ROUND(Data!F11/1000,0),-1)</f>
        <v>980</v>
      </c>
      <c r="L25" s="24"/>
      <c r="M25" s="25">
        <f>ROUND(100*Data!F11/Data!F$13,2)</f>
        <v>11.4</v>
      </c>
      <c r="N25" s="23"/>
      <c r="O25" s="25">
        <f>ROUND(Data!H11/1000000000,2)</f>
        <v>144.23</v>
      </c>
      <c r="P25" s="23"/>
      <c r="Q25" s="25">
        <f>ROUND(100*Data!H11/Data!H$13,2)</f>
        <v>17.34</v>
      </c>
      <c r="R25" s="42"/>
      <c r="S25" s="43"/>
      <c r="T25" s="50">
        <f>ROUND(ROUND(Data!J11/1000,0),-1)</f>
        <v>1670</v>
      </c>
      <c r="U25" s="23"/>
      <c r="V25" s="49">
        <f>ROUND(100*Data!J11/Data!J$13,2)</f>
        <v>4.37</v>
      </c>
      <c r="W25" s="23"/>
      <c r="X25" s="25">
        <f>ROUND(Data!L11/1000000000,2)</f>
        <v>222.1</v>
      </c>
      <c r="Y25" s="23"/>
      <c r="Z25" s="25">
        <f>ROUND(100*Data!L11/Data!L$13,2)</f>
        <v>17.52</v>
      </c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</row>
    <row r="26" spans="1:51" s="5" customFormat="1" ht="12.75">
      <c r="A26" s="6" t="s">
        <v>21</v>
      </c>
      <c r="B26" s="26"/>
      <c r="C26" s="50">
        <f>ROUND(ROUND(Data!B12/1000,0),-1)</f>
        <v>320</v>
      </c>
      <c r="D26" s="25"/>
      <c r="E26" s="49">
        <f>ROUND(100*Data!B12/Data!B$13,2)</f>
        <v>1.2</v>
      </c>
      <c r="F26" s="25"/>
      <c r="G26" s="25">
        <f>ROUND(Data!D12/1000000000,2)</f>
        <v>74.97</v>
      </c>
      <c r="H26" s="23"/>
      <c r="I26" s="25">
        <f>ROUND(100*Data!D12/Data!D$13,2)</f>
        <v>18.26</v>
      </c>
      <c r="J26" s="23"/>
      <c r="K26" s="50">
        <f>ROUND(ROUND(Data!F12/1000,0),-1)</f>
        <v>710</v>
      </c>
      <c r="L26" s="25"/>
      <c r="M26" s="25">
        <f>ROUND(100*Data!F12/Data!F$13,2)</f>
        <v>8.25</v>
      </c>
      <c r="N26" s="25"/>
      <c r="O26" s="25">
        <f>ROUND(Data!H12/1000000000,2)</f>
        <v>635.32</v>
      </c>
      <c r="P26" s="23"/>
      <c r="Q26" s="25">
        <f>ROUND(100*Data!H12/Data!H$13,2)</f>
        <v>76.36</v>
      </c>
      <c r="R26" s="42"/>
      <c r="S26" s="43"/>
      <c r="T26" s="50">
        <f>ROUND(ROUND(Data!J12/1000,0),-1)</f>
        <v>870</v>
      </c>
      <c r="U26" s="25"/>
      <c r="V26" s="49">
        <f>ROUND(100*Data!J12/Data!J$13,2)</f>
        <v>2.28</v>
      </c>
      <c r="W26" s="25"/>
      <c r="X26" s="25">
        <f>ROUND(Data!L12/1000000000,2)</f>
        <v>720.94</v>
      </c>
      <c r="Y26" s="23"/>
      <c r="Z26" s="25">
        <f>ROUND(100*Data!L12/Data!L$13,2)</f>
        <v>56.85</v>
      </c>
      <c r="AA26" s="1"/>
      <c r="AB26" s="1"/>
      <c r="AC26" s="1"/>
      <c r="AD26" s="1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</row>
    <row r="27" spans="1:51" s="5" customFormat="1" ht="12.75">
      <c r="A27" s="6" t="s">
        <v>5</v>
      </c>
      <c r="B27" s="26"/>
      <c r="C27" s="51">
        <f>ROUND(ROUND(Data!B13/1000,0),-1)</f>
        <v>26190</v>
      </c>
      <c r="D27" s="28"/>
      <c r="E27" s="52">
        <f>ROUND(100*Data!B13/Data!B$13,2)</f>
        <v>100</v>
      </c>
      <c r="F27" s="28"/>
      <c r="G27" s="28">
        <f>ROUND(Data!D13/1000000000,2)</f>
        <v>410.65</v>
      </c>
      <c r="H27" s="27"/>
      <c r="I27" s="28">
        <f>ROUND(100*Data!D13/Data!D$13,2)</f>
        <v>100</v>
      </c>
      <c r="J27" s="27"/>
      <c r="K27" s="51">
        <f>ROUND(ROUND(Data!F13/1000,0),-1)</f>
        <v>8560</v>
      </c>
      <c r="L27" s="28"/>
      <c r="M27" s="28">
        <f>ROUND(100*Data!F13/Data!F$13,2)</f>
        <v>100</v>
      </c>
      <c r="N27" s="28"/>
      <c r="O27" s="28">
        <f>ROUND(Data!H13/1000000000,2)</f>
        <v>831.98</v>
      </c>
      <c r="P27" s="27"/>
      <c r="Q27" s="28">
        <f>ROUND(100*Data!H13/Data!H$13,2)</f>
        <v>100</v>
      </c>
      <c r="R27" s="44"/>
      <c r="S27" s="45"/>
      <c r="T27" s="51">
        <f>ROUND(ROUND(Data!J13/1000,0),-1)</f>
        <v>38130</v>
      </c>
      <c r="U27" s="28"/>
      <c r="V27" s="52">
        <f>ROUND(100*Data!J13/Data!J$13,2)</f>
        <v>100</v>
      </c>
      <c r="W27" s="28"/>
      <c r="X27" s="28">
        <f>ROUND(Data!L13/1000000000,2)</f>
        <v>1268.06</v>
      </c>
      <c r="Y27" s="27"/>
      <c r="Z27" s="28">
        <f>ROUND(100*Data!L13/Data!L$13,2)</f>
        <v>100</v>
      </c>
      <c r="AA27" s="56"/>
      <c r="AB27" s="1"/>
      <c r="AC27" s="1"/>
      <c r="AD27" s="1"/>
      <c r="AE27" s="71"/>
      <c r="AF27" s="71"/>
      <c r="AG27" s="71"/>
      <c r="AH27" s="71"/>
      <c r="AI27" s="71"/>
      <c r="AJ27" s="71"/>
      <c r="AK27" s="71"/>
      <c r="AL27" s="71"/>
      <c r="AM27" s="71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</row>
    <row r="28" spans="1:26" ht="12.75">
      <c r="A28" s="62"/>
      <c r="B28" s="29"/>
      <c r="C28" s="30"/>
      <c r="D28" s="30"/>
      <c r="E28" s="30"/>
      <c r="F28" s="30"/>
      <c r="G28" s="30"/>
      <c r="H28" s="30"/>
      <c r="I28" s="30"/>
      <c r="J28" s="29"/>
      <c r="K28" s="30"/>
      <c r="L28" s="30"/>
      <c r="M28" s="30"/>
      <c r="N28" s="30"/>
      <c r="O28" s="25"/>
      <c r="P28" s="30"/>
      <c r="Q28" s="30"/>
      <c r="R28" s="31"/>
      <c r="S28" s="32"/>
      <c r="T28" s="30"/>
      <c r="U28" s="30"/>
      <c r="V28" s="30"/>
      <c r="W28" s="30"/>
      <c r="X28" s="30"/>
      <c r="Y28" s="30"/>
      <c r="Z28" s="30"/>
    </row>
    <row r="29" spans="1:26" ht="12.75">
      <c r="A29" s="8" t="s">
        <v>88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2.75">
      <c r="A30" s="8" t="s">
        <v>89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2.75">
      <c r="A31" s="67" t="s">
        <v>26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2.75" customHeight="1">
      <c r="A32" s="73" t="s">
        <v>83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ht="12.7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spans="1:27" ht="12.75" customHeight="1">
      <c r="A34" s="71" t="s">
        <v>84</v>
      </c>
      <c r="B34" s="71"/>
      <c r="C34" s="71"/>
      <c r="D34" s="71"/>
      <c r="E34" s="71"/>
      <c r="F34" s="71"/>
      <c r="G34" s="71"/>
      <c r="H34" s="71"/>
      <c r="I34" s="71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5"/>
      <c r="W34" s="65"/>
      <c r="X34" s="65"/>
      <c r="Y34" s="65"/>
      <c r="Z34" s="65"/>
      <c r="AA34" s="63"/>
    </row>
    <row r="35" spans="1:26" ht="24.75" customHeight="1">
      <c r="A35" s="70" t="s">
        <v>80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12.75" customHeight="1">
      <c r="A36" s="69" t="s">
        <v>81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8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B37" s="4"/>
    </row>
    <row r="38" spans="1:26" ht="12.75" customHeight="1">
      <c r="A38" s="69" t="s">
        <v>92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8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B39" s="8"/>
    </row>
    <row r="40" spans="1:2" ht="12.75">
      <c r="A40" s="8"/>
      <c r="B40" s="8"/>
    </row>
  </sheetData>
  <sheetProtection/>
  <mergeCells count="22">
    <mergeCell ref="A2:Z2"/>
    <mergeCell ref="T12:V12"/>
    <mergeCell ref="A5:Z5"/>
    <mergeCell ref="A8:A14"/>
    <mergeCell ref="A6:Z6"/>
    <mergeCell ref="K10:Q11"/>
    <mergeCell ref="T10:Z11"/>
    <mergeCell ref="A4:Z4"/>
    <mergeCell ref="AE25:AY26"/>
    <mergeCell ref="AE27:AM27"/>
    <mergeCell ref="C8:Z9"/>
    <mergeCell ref="C12:E12"/>
    <mergeCell ref="G12:I12"/>
    <mergeCell ref="C10:I11"/>
    <mergeCell ref="A38:Z39"/>
    <mergeCell ref="A36:Z37"/>
    <mergeCell ref="A35:Z35"/>
    <mergeCell ref="A34:I34"/>
    <mergeCell ref="K12:M12"/>
    <mergeCell ref="O12:Q12"/>
    <mergeCell ref="X12:Z12"/>
    <mergeCell ref="A32:Z33"/>
  </mergeCells>
  <hyperlinks>
    <hyperlink ref="Z1" r:id="rId1" display="http://www.taxpolicycenter.org"/>
    <hyperlink ref="A34:I34" r:id="rId2" display="http://www.taxpolicycenter.org/TaxModel/income.cfm"/>
    <hyperlink ref="A34" r:id="rId3" display="http://www.taxpolicycenter.org/TaxModel/income.cfm."/>
  </hyperlinks>
  <printOptions horizontalCentered="1"/>
  <pageMargins left="0.3" right="0.3" top="0.3" bottom="0.3" header="0" footer="0"/>
  <pageSetup fitToHeight="1" fitToWidth="1" horizontalDpi="600" verticalDpi="600" orientation="landscape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Y38"/>
  <sheetViews>
    <sheetView showGridLines="0" zoomScale="74" zoomScaleNormal="74" zoomScalePageLayoutView="0" workbookViewId="0" topLeftCell="A1">
      <selection activeCell="Z1" sqref="Z1:Z16384"/>
    </sheetView>
  </sheetViews>
  <sheetFormatPr defaultColWidth="9.33203125" defaultRowHeight="12.75"/>
  <cols>
    <col min="1" max="1" width="15.83203125" style="0" customWidth="1"/>
    <col min="2" max="2" width="1.83203125" style="0" customWidth="1"/>
    <col min="3" max="3" width="16.83203125" style="0" customWidth="1"/>
    <col min="4" max="4" width="0.82421875" style="0" customWidth="1"/>
    <col min="5" max="5" width="8.83203125" style="0" customWidth="1"/>
    <col min="6" max="6" width="1.0078125" style="0" customWidth="1"/>
    <col min="7" max="7" width="10.33203125" style="0" customWidth="1"/>
    <col min="8" max="8" width="0.82421875" style="0" customWidth="1"/>
    <col min="9" max="9" width="9.83203125" style="0" customWidth="1"/>
    <col min="10" max="10" width="1.0078125" style="0" customWidth="1"/>
    <col min="11" max="11" width="11.5" style="0" customWidth="1"/>
    <col min="12" max="12" width="0.82421875" style="0" customWidth="1"/>
    <col min="13" max="13" width="10.16015625" style="0" customWidth="1"/>
    <col min="14" max="14" width="1.0078125" style="0" customWidth="1"/>
    <col min="15" max="15" width="11.66015625" style="0" customWidth="1"/>
    <col min="16" max="16" width="0.82421875" style="0" customWidth="1"/>
    <col min="17" max="17" width="10.33203125" style="0" customWidth="1"/>
    <col min="18" max="19" width="1.83203125" style="0" customWidth="1"/>
    <col min="20" max="20" width="11.5" style="0" customWidth="1"/>
    <col min="21" max="21" width="0.82421875" style="0" customWidth="1"/>
    <col min="22" max="22" width="8.83203125" style="0" customWidth="1"/>
    <col min="23" max="23" width="1.0078125" style="0" customWidth="1"/>
    <col min="24" max="24" width="14.83203125" style="0" customWidth="1"/>
    <col min="25" max="25" width="0.82421875" style="0" customWidth="1"/>
    <col min="26" max="26" width="12" style="0" customWidth="1"/>
  </cols>
  <sheetData>
    <row r="1" spans="1:26" ht="12.75">
      <c r="A1" s="7">
        <v>44986</v>
      </c>
      <c r="B1" s="9" t="s">
        <v>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10" t="s">
        <v>10</v>
      </c>
    </row>
    <row r="2" spans="1:26" s="58" customFormat="1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5">
      <c r="A3" s="84" t="s">
        <v>94</v>
      </c>
      <c r="B3" s="84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ht="15">
      <c r="A4" s="80" t="s">
        <v>93</v>
      </c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5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5" thickTop="1">
      <c r="A7" s="75" t="s">
        <v>91</v>
      </c>
      <c r="B7" s="12"/>
      <c r="C7" s="75" t="s">
        <v>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12.75">
      <c r="A8" s="78"/>
      <c r="B8" s="12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ht="12.75" customHeight="1">
      <c r="A9" s="82"/>
      <c r="B9" s="36"/>
      <c r="C9" s="78" t="s">
        <v>27</v>
      </c>
      <c r="D9" s="78"/>
      <c r="E9" s="78"/>
      <c r="F9" s="78"/>
      <c r="G9" s="78"/>
      <c r="H9" s="78"/>
      <c r="I9" s="78"/>
      <c r="J9" s="60"/>
      <c r="K9" s="78" t="s">
        <v>78</v>
      </c>
      <c r="L9" s="78"/>
      <c r="M9" s="78"/>
      <c r="N9" s="78"/>
      <c r="O9" s="78"/>
      <c r="P9" s="78"/>
      <c r="Q9" s="78"/>
      <c r="R9" s="60"/>
      <c r="S9" s="14"/>
      <c r="T9" s="78" t="s">
        <v>79</v>
      </c>
      <c r="U9" s="78"/>
      <c r="V9" s="78"/>
      <c r="W9" s="78"/>
      <c r="X9" s="78"/>
      <c r="Y9" s="78"/>
      <c r="Z9" s="78"/>
    </row>
    <row r="10" spans="1:26" ht="24.75" customHeight="1">
      <c r="A10" s="82"/>
      <c r="B10" s="36"/>
      <c r="C10" s="72"/>
      <c r="D10" s="72"/>
      <c r="E10" s="72"/>
      <c r="F10" s="72"/>
      <c r="G10" s="72"/>
      <c r="H10" s="72"/>
      <c r="I10" s="72"/>
      <c r="J10" s="60"/>
      <c r="K10" s="72"/>
      <c r="L10" s="72"/>
      <c r="M10" s="72"/>
      <c r="N10" s="72"/>
      <c r="O10" s="72"/>
      <c r="P10" s="72"/>
      <c r="Q10" s="72"/>
      <c r="R10" s="60"/>
      <c r="S10" s="16"/>
      <c r="T10" s="72"/>
      <c r="U10" s="72"/>
      <c r="V10" s="72"/>
      <c r="W10" s="72"/>
      <c r="X10" s="72"/>
      <c r="Y10" s="72"/>
      <c r="Z10" s="72"/>
    </row>
    <row r="11" spans="1:26" ht="12.75" customHeight="1">
      <c r="A11" s="82"/>
      <c r="B11" s="36"/>
      <c r="C11" s="72" t="s">
        <v>6</v>
      </c>
      <c r="D11" s="72"/>
      <c r="E11" s="72"/>
      <c r="F11" s="36"/>
      <c r="G11" s="72" t="s">
        <v>7</v>
      </c>
      <c r="H11" s="72"/>
      <c r="I11" s="72"/>
      <c r="J11" s="36"/>
      <c r="K11" s="72" t="s">
        <v>6</v>
      </c>
      <c r="L11" s="72"/>
      <c r="M11" s="72"/>
      <c r="N11" s="36"/>
      <c r="O11" s="72" t="s">
        <v>7</v>
      </c>
      <c r="P11" s="72"/>
      <c r="Q11" s="72"/>
      <c r="R11" s="15"/>
      <c r="S11" s="16"/>
      <c r="T11" s="72" t="s">
        <v>6</v>
      </c>
      <c r="U11" s="72"/>
      <c r="V11" s="72"/>
      <c r="W11" s="36"/>
      <c r="X11" s="72" t="s">
        <v>7</v>
      </c>
      <c r="Y11" s="72"/>
      <c r="Z11" s="72"/>
    </row>
    <row r="12" spans="1:26" ht="12.75">
      <c r="A12" s="82"/>
      <c r="B12" s="36"/>
      <c r="C12" s="36" t="s">
        <v>1</v>
      </c>
      <c r="D12" s="38"/>
      <c r="E12" s="36" t="s">
        <v>2</v>
      </c>
      <c r="F12" s="36"/>
      <c r="G12" s="17" t="s">
        <v>8</v>
      </c>
      <c r="H12" s="17"/>
      <c r="I12" s="36" t="s">
        <v>2</v>
      </c>
      <c r="J12" s="36"/>
      <c r="K12" s="36" t="s">
        <v>1</v>
      </c>
      <c r="L12" s="38"/>
      <c r="M12" s="36" t="s">
        <v>2</v>
      </c>
      <c r="N12" s="36"/>
      <c r="O12" s="17" t="s">
        <v>8</v>
      </c>
      <c r="P12" s="17"/>
      <c r="Q12" s="36" t="s">
        <v>2</v>
      </c>
      <c r="R12" s="15"/>
      <c r="S12" s="16"/>
      <c r="T12" s="36" t="s">
        <v>1</v>
      </c>
      <c r="U12" s="38"/>
      <c r="V12" s="36" t="s">
        <v>2</v>
      </c>
      <c r="W12" s="36"/>
      <c r="X12" s="17" t="s">
        <v>8</v>
      </c>
      <c r="Y12" s="17"/>
      <c r="Z12" s="36" t="s">
        <v>2</v>
      </c>
    </row>
    <row r="13" spans="1:26" ht="12.75" customHeight="1">
      <c r="A13" s="83"/>
      <c r="B13" s="36"/>
      <c r="C13" s="35" t="s">
        <v>3</v>
      </c>
      <c r="D13" s="38"/>
      <c r="E13" s="35" t="s">
        <v>4</v>
      </c>
      <c r="F13" s="19"/>
      <c r="G13" s="35" t="s">
        <v>77</v>
      </c>
      <c r="H13" s="38"/>
      <c r="I13" s="35" t="s">
        <v>4</v>
      </c>
      <c r="J13" s="36"/>
      <c r="K13" s="35" t="s">
        <v>3</v>
      </c>
      <c r="L13" s="38"/>
      <c r="M13" s="35" t="s">
        <v>4</v>
      </c>
      <c r="N13" s="19"/>
      <c r="O13" s="35" t="s">
        <v>77</v>
      </c>
      <c r="P13" s="38"/>
      <c r="Q13" s="35" t="s">
        <v>4</v>
      </c>
      <c r="R13" s="15"/>
      <c r="S13" s="16"/>
      <c r="T13" s="35" t="s">
        <v>3</v>
      </c>
      <c r="U13" s="38"/>
      <c r="V13" s="35" t="s">
        <v>4</v>
      </c>
      <c r="W13" s="19"/>
      <c r="X13" s="35" t="s">
        <v>77</v>
      </c>
      <c r="Y13" s="38"/>
      <c r="Z13" s="35" t="s">
        <v>4</v>
      </c>
    </row>
    <row r="14" spans="1:26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1"/>
      <c r="T14" s="8"/>
      <c r="U14" s="8"/>
      <c r="V14" s="8"/>
      <c r="W14" s="8"/>
      <c r="X14" s="8"/>
      <c r="Y14" s="8"/>
      <c r="Z14" s="8"/>
    </row>
    <row r="15" spans="1:26" ht="12.75">
      <c r="A15" s="6" t="s">
        <v>11</v>
      </c>
      <c r="B15" s="22"/>
      <c r="C15" s="50">
        <f>ROUND(ROUND(Data!P2/1000,0),-1)</f>
        <v>970</v>
      </c>
      <c r="D15" s="24"/>
      <c r="E15" s="25">
        <f>ROUND(100*Data!P2/Data!P$13,2)</f>
        <v>5.11</v>
      </c>
      <c r="F15" s="23"/>
      <c r="G15" s="25">
        <f>ROUND(Data!R2/1000000000,2)</f>
        <v>3.97</v>
      </c>
      <c r="H15" s="23"/>
      <c r="I15" s="25">
        <f>ROUND(100*Data!R2/Data!R$13,2)</f>
        <v>0.71</v>
      </c>
      <c r="J15" s="23"/>
      <c r="K15" s="23">
        <f>ROUND(ROUND(Data!T2/1000,0),-1)</f>
        <v>20</v>
      </c>
      <c r="L15" s="23"/>
      <c r="M15" s="25">
        <f>ROUND(100*Data!T2/Data!T$13,2)</f>
        <v>0.34</v>
      </c>
      <c r="N15" s="23"/>
      <c r="O15" s="25">
        <f>ROUND(Data!V2/1000000000,2)</f>
        <v>0.07</v>
      </c>
      <c r="P15" s="23"/>
      <c r="Q15" s="25" t="s">
        <v>25</v>
      </c>
      <c r="R15" s="42"/>
      <c r="S15" s="43"/>
      <c r="T15" s="23">
        <f>ROUND(ROUND(Data!X2/1000,0),-1)</f>
        <v>1010</v>
      </c>
      <c r="U15" s="23"/>
      <c r="V15" s="25">
        <f>ROUND(100*Data!X2/Data!X$13,2)</f>
        <v>3.96</v>
      </c>
      <c r="W15" s="23"/>
      <c r="X15" s="25">
        <f>ROUND(Data!Z2/1000000000,2)</f>
        <v>4.08</v>
      </c>
      <c r="Y15" s="23"/>
      <c r="Z15" s="57">
        <f>ROUND(100*Data!Z2/Data!Z$13,2)</f>
        <v>0.24</v>
      </c>
    </row>
    <row r="16" spans="1:26" ht="12.75">
      <c r="A16" s="6" t="s">
        <v>12</v>
      </c>
      <c r="B16" s="22"/>
      <c r="C16" s="50">
        <f>ROUND(ROUND(Data!P3/1000,0),-1)</f>
        <v>2100</v>
      </c>
      <c r="D16" s="24"/>
      <c r="E16" s="25">
        <f>ROUND(100*Data!P3/Data!P$13,2)</f>
        <v>11.01</v>
      </c>
      <c r="F16" s="23"/>
      <c r="G16" s="25">
        <f>ROUND(Data!R3/1000000000,2)</f>
        <v>20.8</v>
      </c>
      <c r="H16" s="23"/>
      <c r="I16" s="25">
        <f>ROUND(100*Data!R3/Data!R$13,2)</f>
        <v>3.74</v>
      </c>
      <c r="J16" s="23"/>
      <c r="K16" s="23">
        <f>ROUND(ROUND(Data!T3/1000,0),-1)</f>
        <v>50</v>
      </c>
      <c r="L16" s="24"/>
      <c r="M16" s="25">
        <f>ROUND(100*Data!T3/Data!T$13,2)</f>
        <v>1</v>
      </c>
      <c r="N16" s="23"/>
      <c r="O16" s="25">
        <f>ROUND(Data!V3/1000000000,2)</f>
        <v>0.44</v>
      </c>
      <c r="P16" s="23"/>
      <c r="Q16" s="25" t="s">
        <v>25</v>
      </c>
      <c r="R16" s="42"/>
      <c r="S16" s="43"/>
      <c r="T16" s="23">
        <f>ROUND(ROUND(Data!X3/1000,0),-1)</f>
        <v>2190</v>
      </c>
      <c r="U16" s="23"/>
      <c r="V16" s="25">
        <f>ROUND(100*Data!X3/Data!X$13,2)</f>
        <v>8.58</v>
      </c>
      <c r="W16" s="23"/>
      <c r="X16" s="25">
        <f>ROUND(Data!Z3/1000000000,2)</f>
        <v>21.26</v>
      </c>
      <c r="Y16" s="23"/>
      <c r="Z16" s="57">
        <f>ROUND(100*Data!Z3/Data!Z$13,2)</f>
        <v>1.27</v>
      </c>
    </row>
    <row r="17" spans="1:26" ht="12.75">
      <c r="A17" s="6" t="s">
        <v>13</v>
      </c>
      <c r="B17" s="22"/>
      <c r="C17" s="50">
        <f>ROUND(ROUND(Data!P4/1000,0),-1)</f>
        <v>2090</v>
      </c>
      <c r="D17" s="24"/>
      <c r="E17" s="25">
        <f>ROUND(100*Data!P4/Data!P$13,2)</f>
        <v>10.94</v>
      </c>
      <c r="F17" s="23"/>
      <c r="G17" s="25">
        <f>ROUND(Data!R4/1000000000,2)</f>
        <v>28.52</v>
      </c>
      <c r="H17" s="23"/>
      <c r="I17" s="25">
        <f>ROUND(100*Data!R4/Data!R$13,2)</f>
        <v>5.13</v>
      </c>
      <c r="J17" s="23"/>
      <c r="K17" s="23">
        <f>ROUND(ROUND(Data!T4/1000,0),-1)</f>
        <v>80</v>
      </c>
      <c r="L17" s="24"/>
      <c r="M17" s="25">
        <f>ROUND(100*Data!T4/Data!T$13,2)</f>
        <v>1.53</v>
      </c>
      <c r="N17" s="23"/>
      <c r="O17" s="25">
        <f>ROUND(Data!V4/1000000000,2)</f>
        <v>1.2</v>
      </c>
      <c r="P17" s="23"/>
      <c r="Q17" s="25">
        <f>ROUND(100*Data!V4/Data!V$13,2)</f>
        <v>0.11</v>
      </c>
      <c r="R17" s="42"/>
      <c r="S17" s="43"/>
      <c r="T17" s="23">
        <f>ROUND(ROUND(Data!X4/1000,0),-1)</f>
        <v>2230</v>
      </c>
      <c r="U17" s="23"/>
      <c r="V17" s="25">
        <f>ROUND(100*Data!X4/Data!X$13,2)</f>
        <v>8.71</v>
      </c>
      <c r="W17" s="23"/>
      <c r="X17" s="25">
        <f>ROUND(Data!Z4/1000000000,2)</f>
        <v>29.97</v>
      </c>
      <c r="Y17" s="23"/>
      <c r="Z17" s="57">
        <f>ROUND(100*Data!Z4/Data!Z$13,2)</f>
        <v>1.8</v>
      </c>
    </row>
    <row r="18" spans="1:26" ht="12.75">
      <c r="A18" s="6" t="s">
        <v>14</v>
      </c>
      <c r="B18" s="22"/>
      <c r="C18" s="50">
        <f>ROUND(ROUND(Data!P5/1000,0),-1)</f>
        <v>1650</v>
      </c>
      <c r="D18" s="24"/>
      <c r="E18" s="25">
        <f>ROUND(100*Data!P5/Data!P$13,2)</f>
        <v>8.65</v>
      </c>
      <c r="F18" s="23"/>
      <c r="G18" s="25">
        <f>ROUND(Data!R5/1000000000,2)</f>
        <v>25.18</v>
      </c>
      <c r="H18" s="23"/>
      <c r="I18" s="25">
        <f>ROUND(100*Data!R5/Data!R$13,2)</f>
        <v>4.53</v>
      </c>
      <c r="J18" s="23"/>
      <c r="K18" s="23">
        <f>ROUND(ROUND(Data!T5/1000,0),-1)</f>
        <v>130</v>
      </c>
      <c r="L18" s="24"/>
      <c r="M18" s="25">
        <f>ROUND(100*Data!T5/Data!T$13,2)</f>
        <v>2.45</v>
      </c>
      <c r="N18" s="23"/>
      <c r="O18" s="25">
        <f>ROUND(Data!V5/1000000000,2)</f>
        <v>1.56</v>
      </c>
      <c r="P18" s="23"/>
      <c r="Q18" s="25">
        <f>ROUND(100*Data!V5/Data!V$13,2)</f>
        <v>0.15</v>
      </c>
      <c r="R18" s="42"/>
      <c r="S18" s="43"/>
      <c r="T18" s="23">
        <f>ROUND(ROUND(Data!X5/1000,0),-1)</f>
        <v>1890</v>
      </c>
      <c r="U18" s="23"/>
      <c r="V18" s="25">
        <f>ROUND(100*Data!X5/Data!X$13,2)</f>
        <v>7.4</v>
      </c>
      <c r="W18" s="23"/>
      <c r="X18" s="25">
        <f>ROUND(Data!Z5/1000000000,2)</f>
        <v>27.67</v>
      </c>
      <c r="Y18" s="23"/>
      <c r="Z18" s="57">
        <f>ROUND(100*Data!Z5/Data!Z$13,2)</f>
        <v>1.66</v>
      </c>
    </row>
    <row r="19" spans="1:26" ht="12.75">
      <c r="A19" s="6" t="s">
        <v>15</v>
      </c>
      <c r="B19" s="22"/>
      <c r="C19" s="50">
        <f>ROUND(ROUND(Data!P6/1000,0),-1)</f>
        <v>1190</v>
      </c>
      <c r="D19" s="24"/>
      <c r="E19" s="25">
        <f>ROUND(100*Data!P6/Data!P$13,2)</f>
        <v>6.23</v>
      </c>
      <c r="F19" s="23"/>
      <c r="G19" s="25">
        <f>ROUND(Data!R6/1000000000,2)</f>
        <v>22.43</v>
      </c>
      <c r="H19" s="23"/>
      <c r="I19" s="25">
        <f>ROUND(100*Data!R6/Data!R$13,2)</f>
        <v>4.03</v>
      </c>
      <c r="J19" s="23"/>
      <c r="K19" s="23">
        <f>ROUND(ROUND(Data!T6/1000,0),-1)</f>
        <v>100</v>
      </c>
      <c r="L19" s="24"/>
      <c r="M19" s="25">
        <f>ROUND(100*Data!T6/Data!T$13,2)</f>
        <v>1.8</v>
      </c>
      <c r="N19" s="23"/>
      <c r="O19" s="25">
        <f>ROUND(Data!V6/1000000000,2)</f>
        <v>1.48</v>
      </c>
      <c r="P19" s="23"/>
      <c r="Q19" s="25">
        <f>ROUND(100*Data!V6/Data!V$13,2)</f>
        <v>0.14</v>
      </c>
      <c r="R19" s="42"/>
      <c r="S19" s="43"/>
      <c r="T19" s="23">
        <f>ROUND(ROUND(Data!X6/1000,0),-1)</f>
        <v>1430</v>
      </c>
      <c r="U19" s="23"/>
      <c r="V19" s="25">
        <f>ROUND(100*Data!X6/Data!X$13,2)</f>
        <v>5.58</v>
      </c>
      <c r="W19" s="23"/>
      <c r="X19" s="25">
        <f>ROUND(Data!Z6/1000000000,2)</f>
        <v>24.94</v>
      </c>
      <c r="Y19" s="23"/>
      <c r="Z19" s="57">
        <f>ROUND(100*Data!Z6/Data!Z$13,2)</f>
        <v>1.5</v>
      </c>
    </row>
    <row r="20" spans="1:26" ht="12.75">
      <c r="A20" s="6" t="s">
        <v>16</v>
      </c>
      <c r="B20" s="22"/>
      <c r="C20" s="50">
        <f>ROUND(ROUND(Data!P7/1000,0),-1)</f>
        <v>2030</v>
      </c>
      <c r="D20" s="24"/>
      <c r="E20" s="25">
        <f>ROUND(100*Data!P7/Data!P$13,2)</f>
        <v>10.63</v>
      </c>
      <c r="F20" s="23"/>
      <c r="G20" s="25">
        <f>ROUND(Data!R7/1000000000,2)</f>
        <v>34.59</v>
      </c>
      <c r="H20" s="23"/>
      <c r="I20" s="25">
        <f>ROUND(100*Data!R7/Data!R$13,2)</f>
        <v>6.22</v>
      </c>
      <c r="J20" s="23"/>
      <c r="K20" s="23">
        <f>ROUND(ROUND(Data!T7/1000,0),-1)</f>
        <v>300</v>
      </c>
      <c r="L20" s="24"/>
      <c r="M20" s="25">
        <f>ROUND(100*Data!T7/Data!T$13,2)</f>
        <v>5.52</v>
      </c>
      <c r="N20" s="23"/>
      <c r="O20" s="25">
        <f>ROUND(Data!V7/1000000000,2)</f>
        <v>6.38</v>
      </c>
      <c r="P20" s="23"/>
      <c r="Q20" s="25">
        <f>ROUND(100*Data!V7/Data!V$13,2)</f>
        <v>0.6</v>
      </c>
      <c r="R20" s="42"/>
      <c r="S20" s="43"/>
      <c r="T20" s="23">
        <f>ROUND(ROUND(Data!X7/1000,0),-1)</f>
        <v>2600</v>
      </c>
      <c r="U20" s="23"/>
      <c r="V20" s="25">
        <f>ROUND(100*Data!X7/Data!X$13,2)</f>
        <v>10.19</v>
      </c>
      <c r="W20" s="23"/>
      <c r="X20" s="25">
        <f>ROUND(Data!Z7/1000000000,2)</f>
        <v>44.85</v>
      </c>
      <c r="Y20" s="23"/>
      <c r="Z20" s="57">
        <f>ROUND(100*Data!Z7/Data!Z$13,2)</f>
        <v>2.69</v>
      </c>
    </row>
    <row r="21" spans="1:51" ht="12.75">
      <c r="A21" s="6" t="s">
        <v>17</v>
      </c>
      <c r="B21" s="22"/>
      <c r="C21" s="50">
        <f>ROUND(ROUND(Data!P8/1000,0),-1)</f>
        <v>1580</v>
      </c>
      <c r="D21" s="24"/>
      <c r="E21" s="25">
        <f>ROUND(100*Data!P8/Data!P$13,2)</f>
        <v>8.29</v>
      </c>
      <c r="F21" s="23"/>
      <c r="G21" s="25">
        <f>ROUND(Data!R8/1000000000,2)</f>
        <v>33.69</v>
      </c>
      <c r="H21" s="23"/>
      <c r="I21" s="25">
        <f>ROUND(100*Data!R8/Data!R$13,2)</f>
        <v>6.06</v>
      </c>
      <c r="J21" s="23"/>
      <c r="K21" s="23">
        <f>ROUND(ROUND(Data!T8/1000,0),-1)</f>
        <v>330</v>
      </c>
      <c r="L21" s="24"/>
      <c r="M21" s="25">
        <f>ROUND(100*Data!T8/Data!T$13,2)</f>
        <v>6.14</v>
      </c>
      <c r="N21" s="23"/>
      <c r="O21" s="25">
        <f>ROUND(Data!V8/1000000000,2)</f>
        <v>7.38</v>
      </c>
      <c r="P21" s="23"/>
      <c r="Q21" s="25">
        <f>ROUND(100*Data!V8/Data!V$13,2)</f>
        <v>0.69</v>
      </c>
      <c r="R21" s="42"/>
      <c r="S21" s="43"/>
      <c r="T21" s="23">
        <f>ROUND(ROUND(Data!X8/1000,0),-1)</f>
        <v>2180</v>
      </c>
      <c r="U21" s="23"/>
      <c r="V21" s="25">
        <f>ROUND(100*Data!X8/Data!X$13,2)</f>
        <v>8.54</v>
      </c>
      <c r="W21" s="23"/>
      <c r="X21" s="25">
        <f>ROUND(Data!Z8/1000000000,2)</f>
        <v>46.73</v>
      </c>
      <c r="Y21" s="23"/>
      <c r="Z21" s="57">
        <f>ROUND(100*Data!Z8/Data!Z$13,2)</f>
        <v>2.8</v>
      </c>
      <c r="AE21" s="46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</row>
    <row r="22" spans="1:51" ht="12.75">
      <c r="A22" s="6" t="s">
        <v>18</v>
      </c>
      <c r="B22" s="22"/>
      <c r="C22" s="50">
        <f>ROUND(ROUND(Data!P9/1000,0),-1)</f>
        <v>3690</v>
      </c>
      <c r="D22" s="24"/>
      <c r="E22" s="25">
        <f>ROUND(100*Data!P9/Data!P$13,2)</f>
        <v>19.32</v>
      </c>
      <c r="F22" s="23"/>
      <c r="G22" s="25">
        <f>ROUND(Data!R9/1000000000,2)</f>
        <v>87.66</v>
      </c>
      <c r="H22" s="23"/>
      <c r="I22" s="25">
        <f>ROUND(100*Data!R9/Data!R$13,2)</f>
        <v>15.76</v>
      </c>
      <c r="J22" s="23"/>
      <c r="K22" s="23">
        <f>ROUND(ROUND(Data!T9/1000,0),-1)</f>
        <v>1230</v>
      </c>
      <c r="L22" s="24"/>
      <c r="M22" s="25">
        <f>ROUND(100*Data!T9/Data!T$13,2)</f>
        <v>22.72</v>
      </c>
      <c r="N22" s="23"/>
      <c r="O22" s="25">
        <f>ROUND(Data!V9/1000000000,2)</f>
        <v>39.11</v>
      </c>
      <c r="P22" s="23"/>
      <c r="Q22" s="25">
        <f>ROUND(100*Data!V9/Data!V$13,2)</f>
        <v>3.68</v>
      </c>
      <c r="R22" s="42"/>
      <c r="S22" s="43"/>
      <c r="T22" s="23">
        <f>ROUND(ROUND(Data!X9/1000,0),-1)</f>
        <v>5430</v>
      </c>
      <c r="U22" s="23"/>
      <c r="V22" s="25">
        <f>ROUND(100*Data!X9/Data!X$13,2)</f>
        <v>21.26</v>
      </c>
      <c r="W22" s="23"/>
      <c r="X22" s="25">
        <f>ROUND(Data!Z9/1000000000,2)</f>
        <v>140.35</v>
      </c>
      <c r="Y22" s="23"/>
      <c r="Z22" s="57">
        <f>ROUND(100*Data!Z9/Data!Z$13,2)</f>
        <v>8.41</v>
      </c>
      <c r="AE22" s="46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</row>
    <row r="23" spans="1:51" ht="12.75">
      <c r="A23" s="6" t="s">
        <v>19</v>
      </c>
      <c r="B23" s="22"/>
      <c r="C23" s="50">
        <f>ROUND(ROUND(Data!P10/1000,0),-1)</f>
        <v>2750</v>
      </c>
      <c r="D23" s="24"/>
      <c r="E23" s="25">
        <f>ROUND(100*Data!P10/Data!P$13,2)</f>
        <v>14.41</v>
      </c>
      <c r="F23" s="23"/>
      <c r="G23" s="25">
        <f>ROUND(Data!R10/1000000000,2)</f>
        <v>127.32</v>
      </c>
      <c r="H23" s="23"/>
      <c r="I23" s="25">
        <f>ROUND(100*Data!R10/Data!R$13,2)</f>
        <v>22.88</v>
      </c>
      <c r="J23" s="23"/>
      <c r="K23" s="23">
        <f>ROUND(ROUND(Data!T10/1000,0),-1)</f>
        <v>1800</v>
      </c>
      <c r="L23" s="24"/>
      <c r="M23" s="25">
        <f>ROUND(100*Data!T10/Data!T$13,2)</f>
        <v>33.25</v>
      </c>
      <c r="N23" s="23"/>
      <c r="O23" s="25">
        <f>ROUND(Data!V10/1000000000,2)</f>
        <v>120.19</v>
      </c>
      <c r="P23" s="23"/>
      <c r="Q23" s="25">
        <f>ROUND(100*Data!V10/Data!V$13,2)</f>
        <v>11.31</v>
      </c>
      <c r="R23" s="42"/>
      <c r="S23" s="43"/>
      <c r="T23" s="23">
        <f>ROUND(ROUND(Data!X10/1000,0),-1)</f>
        <v>4490</v>
      </c>
      <c r="U23" s="23"/>
      <c r="V23" s="25">
        <f>ROUND(100*Data!X10/Data!X$13,2)</f>
        <v>17.6</v>
      </c>
      <c r="W23" s="23"/>
      <c r="X23" s="25">
        <f>ROUND(Data!Z10/1000000000,2)</f>
        <v>260.26</v>
      </c>
      <c r="Y23" s="23"/>
      <c r="Z23" s="57">
        <f>ROUND(100*Data!Z10/Data!Z$13,2)</f>
        <v>15.6</v>
      </c>
      <c r="AE23" s="47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</row>
    <row r="24" spans="1:51" ht="12.75">
      <c r="A24" s="6" t="s">
        <v>20</v>
      </c>
      <c r="B24" s="22"/>
      <c r="C24" s="50">
        <f>ROUND(ROUND(Data!P11/1000,0),-1)</f>
        <v>570</v>
      </c>
      <c r="D24" s="24"/>
      <c r="E24" s="25">
        <f>ROUND(100*Data!P11/Data!P$13,2)</f>
        <v>3</v>
      </c>
      <c r="F24" s="23"/>
      <c r="G24" s="25">
        <f>ROUND(Data!R11/1000000000,2)</f>
        <v>78.19</v>
      </c>
      <c r="H24" s="23"/>
      <c r="I24" s="25">
        <f>ROUND(100*Data!R11/Data!R$13,2)</f>
        <v>14.05</v>
      </c>
      <c r="J24" s="23"/>
      <c r="K24" s="23">
        <f>ROUND(ROUND(Data!T11/1000,0),-1)</f>
        <v>730</v>
      </c>
      <c r="L24" s="24"/>
      <c r="M24" s="25">
        <f>ROUND(100*Data!T11/Data!T$13,2)</f>
        <v>13.47</v>
      </c>
      <c r="N24" s="23"/>
      <c r="O24" s="25">
        <f>ROUND(Data!V11/1000000000,2)</f>
        <v>156.86</v>
      </c>
      <c r="P24" s="23"/>
      <c r="Q24" s="25">
        <f>ROUND(100*Data!V11/Data!V$13,2)</f>
        <v>14.76</v>
      </c>
      <c r="R24" s="42"/>
      <c r="S24" s="43"/>
      <c r="T24" s="23">
        <f>ROUND(ROUND(Data!X11/1000,0),-1)</f>
        <v>1170</v>
      </c>
      <c r="U24" s="23"/>
      <c r="V24" s="25">
        <f>ROUND(100*Data!X11/Data!X$13,2)</f>
        <v>4.59</v>
      </c>
      <c r="W24" s="23"/>
      <c r="X24" s="25">
        <f>ROUND(Data!Z11/1000000000,2)</f>
        <v>242.21</v>
      </c>
      <c r="Y24" s="23"/>
      <c r="Z24" s="57">
        <f>ROUND(100*Data!Z11/Data!Z$13,2)</f>
        <v>14.52</v>
      </c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</row>
    <row r="25" spans="1:51" ht="12.75">
      <c r="A25" s="6" t="s">
        <v>21</v>
      </c>
      <c r="B25" s="26"/>
      <c r="C25" s="50">
        <f>ROUND(ROUND(Data!P12/1000,0),-1)</f>
        <v>230</v>
      </c>
      <c r="D25" s="25"/>
      <c r="E25" s="25">
        <f>ROUND(100*Data!P12/Data!P$13,2)</f>
        <v>1.2</v>
      </c>
      <c r="F25" s="25"/>
      <c r="G25" s="25">
        <f>ROUND(Data!R12/1000000000,2)</f>
        <v>88.04</v>
      </c>
      <c r="H25" s="23"/>
      <c r="I25" s="25">
        <f>ROUND(100*Data!R12/Data!R$13,2)</f>
        <v>15.83</v>
      </c>
      <c r="J25" s="23"/>
      <c r="K25" s="23">
        <f>ROUND(ROUND(Data!T12/1000,0),-1)</f>
        <v>540</v>
      </c>
      <c r="L25" s="25"/>
      <c r="M25" s="25">
        <f>ROUND(100*Data!T12/Data!T$13,2)</f>
        <v>9.89</v>
      </c>
      <c r="N25" s="25"/>
      <c r="O25" s="25">
        <f>ROUND(Data!V12/1000000000,2)</f>
        <v>716.71</v>
      </c>
      <c r="P25" s="23"/>
      <c r="Q25" s="25">
        <f>ROUND(100*Data!V12/Data!V$13,2)</f>
        <v>67.46</v>
      </c>
      <c r="R25" s="42"/>
      <c r="S25" s="43"/>
      <c r="T25" s="23">
        <f>ROUND(ROUND(Data!X12/1000,0),-1)</f>
        <v>660</v>
      </c>
      <c r="U25" s="25"/>
      <c r="V25" s="25">
        <f>ROUND(100*Data!X12/Data!X$13,2)</f>
        <v>2.57</v>
      </c>
      <c r="W25" s="25"/>
      <c r="X25" s="25">
        <f>ROUND(Data!Z12/1000000000,2)</f>
        <v>811.53</v>
      </c>
      <c r="Y25" s="23"/>
      <c r="Z25" s="57">
        <f>ROUND(100*Data!Z12/Data!Z$13,2)</f>
        <v>48.66</v>
      </c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</row>
    <row r="26" spans="1:51" ht="12.75" customHeight="1">
      <c r="A26" s="6" t="s">
        <v>5</v>
      </c>
      <c r="B26" s="26"/>
      <c r="C26" s="51">
        <f>ROUND(ROUND(Data!P13/1000,0),-1)</f>
        <v>19080</v>
      </c>
      <c r="D26" s="28"/>
      <c r="E26" s="28">
        <f>ROUND(100*Data!P13/Data!P$13,2)</f>
        <v>100</v>
      </c>
      <c r="F26" s="28"/>
      <c r="G26" s="28">
        <f>ROUND(Data!R13/1000000000,2)</f>
        <v>556.33</v>
      </c>
      <c r="H26" s="27"/>
      <c r="I26" s="28">
        <f>ROUND(100*Data!R13/Data!R$13,2)</f>
        <v>100</v>
      </c>
      <c r="J26" s="27"/>
      <c r="K26" s="27">
        <f>ROUND(ROUND(Data!T13/1000,0),-1)</f>
        <v>5400</v>
      </c>
      <c r="L26" s="28"/>
      <c r="M26" s="28">
        <f>ROUND(100*Data!T13/Data!T$13,2)</f>
        <v>100</v>
      </c>
      <c r="N26" s="28"/>
      <c r="O26" s="28">
        <f>ROUND(Data!V13/1000000000,2)</f>
        <v>1062.44</v>
      </c>
      <c r="P26" s="27"/>
      <c r="Q26" s="28">
        <f>ROUND(100*Data!V13/Data!V$13,2)</f>
        <v>100</v>
      </c>
      <c r="R26" s="44"/>
      <c r="S26" s="45"/>
      <c r="T26" s="27">
        <f>ROUND(ROUND(Data!X13/1000,0),-1)</f>
        <v>25530</v>
      </c>
      <c r="U26" s="28"/>
      <c r="V26" s="28">
        <f>ROUND(100*Data!X13/Data!X$13,2)</f>
        <v>100</v>
      </c>
      <c r="W26" s="28"/>
      <c r="X26" s="28">
        <f>ROUND(Data!Z13/1000000000,2)</f>
        <v>1667.88</v>
      </c>
      <c r="Y26" s="27"/>
      <c r="Z26" s="68">
        <f>ROUND(100*Data!Z13/Data!Z$13,2)</f>
        <v>100</v>
      </c>
      <c r="AE26" s="71"/>
      <c r="AF26" s="71"/>
      <c r="AG26" s="71"/>
      <c r="AH26" s="71"/>
      <c r="AI26" s="71"/>
      <c r="AJ26" s="71"/>
      <c r="AK26" s="71"/>
      <c r="AL26" s="71"/>
      <c r="AM26" s="71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</row>
    <row r="27" spans="1:26" ht="12.75">
      <c r="A27" s="29"/>
      <c r="B27" s="29"/>
      <c r="C27" s="30"/>
      <c r="D27" s="30"/>
      <c r="E27" s="30"/>
      <c r="F27" s="30"/>
      <c r="G27" s="30"/>
      <c r="H27" s="30"/>
      <c r="I27" s="30"/>
      <c r="J27" s="29"/>
      <c r="K27" s="30"/>
      <c r="L27" s="30"/>
      <c r="M27" s="30"/>
      <c r="N27" s="30"/>
      <c r="O27" s="39"/>
      <c r="P27" s="39"/>
      <c r="Q27" s="39"/>
      <c r="R27" s="40"/>
      <c r="S27" s="41"/>
      <c r="T27" s="39"/>
      <c r="U27" s="39"/>
      <c r="V27" s="25"/>
      <c r="W27" s="39"/>
      <c r="X27" s="39"/>
      <c r="Y27" s="39"/>
      <c r="Z27" s="39"/>
    </row>
    <row r="28" spans="1:26" ht="12.75">
      <c r="A28" s="8" t="s">
        <v>88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2.75" customHeight="1">
      <c r="A29" s="8" t="s">
        <v>89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2.75">
      <c r="A30" s="67" t="s">
        <v>26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2.75" customHeight="1">
      <c r="A31" s="73" t="s">
        <v>86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ht="12.7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7" s="64" customFormat="1" ht="12.75" customHeight="1">
      <c r="A33" s="71" t="s">
        <v>87</v>
      </c>
      <c r="B33" s="71"/>
      <c r="C33" s="71"/>
      <c r="D33" s="71"/>
      <c r="E33" s="71"/>
      <c r="F33" s="71"/>
      <c r="G33" s="71"/>
      <c r="H33" s="71"/>
      <c r="I33" s="71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5"/>
      <c r="W33" s="65"/>
      <c r="X33" s="65"/>
      <c r="Y33" s="65"/>
      <c r="Z33" s="65"/>
      <c r="AA33" s="63"/>
    </row>
    <row r="34" spans="1:26" ht="26.25" customHeight="1">
      <c r="A34" s="70" t="s">
        <v>85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12.75" customHeight="1">
      <c r="A35" s="69" t="s">
        <v>82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ht="12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12.75" customHeight="1">
      <c r="A37" s="69" t="s">
        <v>92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</sheetData>
  <sheetProtection/>
  <mergeCells count="21">
    <mergeCell ref="A3:Z3"/>
    <mergeCell ref="A4:Z4"/>
    <mergeCell ref="A5:Z5"/>
    <mergeCell ref="A7:A13"/>
    <mergeCell ref="C7:Z8"/>
    <mergeCell ref="A37:Z38"/>
    <mergeCell ref="A34:Z34"/>
    <mergeCell ref="A33:I33"/>
    <mergeCell ref="A31:Z32"/>
    <mergeCell ref="O11:Q11"/>
    <mergeCell ref="K9:Q10"/>
    <mergeCell ref="T9:Z10"/>
    <mergeCell ref="C11:E11"/>
    <mergeCell ref="C9:I10"/>
    <mergeCell ref="A35:Z36"/>
    <mergeCell ref="AE24:AY25"/>
    <mergeCell ref="AE26:AM26"/>
    <mergeCell ref="X11:Z11"/>
    <mergeCell ref="G11:I11"/>
    <mergeCell ref="K11:M11"/>
    <mergeCell ref="T11:V11"/>
  </mergeCells>
  <hyperlinks>
    <hyperlink ref="Z1" r:id="rId1" display="http://www.taxpolicycenter.org"/>
    <hyperlink ref="A33:I33" r:id="rId2" display="http://www.taxpolicycenter.org/TaxModel/income.cfm"/>
    <hyperlink ref="A33" r:id="rId3" display="http://www.taxpolicycenter.org/TaxModel/income.cfm"/>
  </hyperlinks>
  <printOptions horizontalCentered="1"/>
  <pageMargins left="0.3" right="0.3" top="0.3" bottom="0.3" header="0" footer="0"/>
  <pageSetup fitToHeight="1" fitToWidth="1" horizontalDpi="600" verticalDpi="600" orientation="landscape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0"/>
  <sheetViews>
    <sheetView zoomScale="90" zoomScaleNormal="90" zoomScalePageLayoutView="0" workbookViewId="0" topLeftCell="G1">
      <selection activeCell="N2" sqref="N2:O13"/>
    </sheetView>
  </sheetViews>
  <sheetFormatPr defaultColWidth="9.33203125" defaultRowHeight="12.75"/>
  <cols>
    <col min="1" max="1" width="11.83203125" style="0" bestFit="1" customWidth="1"/>
    <col min="2" max="2" width="14.5" style="0" bestFit="1" customWidth="1"/>
    <col min="3" max="3" width="19.66015625" style="0" bestFit="1" customWidth="1"/>
    <col min="4" max="4" width="16.5" style="0" bestFit="1" customWidth="1"/>
    <col min="5" max="5" width="21.83203125" style="0" bestFit="1" customWidth="1"/>
    <col min="6" max="6" width="16.5" style="0" bestFit="1" customWidth="1"/>
    <col min="7" max="7" width="21.83203125" style="0" bestFit="1" customWidth="1"/>
    <col min="8" max="8" width="14" style="0" bestFit="1" customWidth="1"/>
    <col min="9" max="9" width="19.16015625" style="0" bestFit="1" customWidth="1"/>
    <col min="10" max="10" width="14.83203125" style="0" bestFit="1" customWidth="1"/>
    <col min="11" max="11" width="20" style="0" bestFit="1" customWidth="1"/>
    <col min="12" max="12" width="12.5" style="0" bestFit="1" customWidth="1"/>
    <col min="13" max="13" width="15.33203125" style="0" bestFit="1" customWidth="1"/>
    <col min="16" max="16" width="15.66015625" style="0" bestFit="1" customWidth="1"/>
    <col min="17" max="17" width="20.83203125" style="0" bestFit="1" customWidth="1"/>
    <col min="18" max="18" width="20" style="0" bestFit="1" customWidth="1"/>
    <col min="19" max="19" width="25.16015625" style="0" bestFit="1" customWidth="1"/>
    <col min="20" max="20" width="17.83203125" style="0" bestFit="1" customWidth="1"/>
    <col min="21" max="21" width="23" style="0" bestFit="1" customWidth="1"/>
    <col min="22" max="22" width="17.5" style="0" bestFit="1" customWidth="1"/>
    <col min="23" max="23" width="22.66015625" style="0" bestFit="1" customWidth="1"/>
    <col min="24" max="24" width="16" style="0" bestFit="1" customWidth="1"/>
    <col min="25" max="25" width="21.16015625" style="0" bestFit="1" customWidth="1"/>
    <col min="26" max="26" width="13.66015625" style="0" bestFit="1" customWidth="1"/>
    <col min="27" max="27" width="18.83203125" style="0" bestFit="1" customWidth="1"/>
    <col min="28" max="28" width="18.66015625" style="0" bestFit="1" customWidth="1"/>
    <col min="29" max="30" width="20.66015625" style="0" bestFit="1" customWidth="1"/>
    <col min="31" max="31" width="18.16015625" style="0" bestFit="1" customWidth="1"/>
    <col min="32" max="32" width="19" style="0" bestFit="1" customWidth="1"/>
    <col min="33" max="33" width="14.33203125" style="0" bestFit="1" customWidth="1"/>
    <col min="34" max="34" width="19.83203125" style="0" bestFit="1" customWidth="1"/>
    <col min="35" max="35" width="24.16015625" style="0" bestFit="1" customWidth="1"/>
    <col min="36" max="36" width="22" style="0" bestFit="1" customWidth="1"/>
    <col min="37" max="37" width="21.66015625" style="0" bestFit="1" customWidth="1"/>
    <col min="38" max="38" width="20.16015625" style="0" bestFit="1" customWidth="1"/>
    <col min="39" max="39" width="17.83203125" style="0" bestFit="1" customWidth="1"/>
  </cols>
  <sheetData>
    <row r="1" spans="1:39" ht="12.75">
      <c r="A1" t="s">
        <v>76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50</v>
      </c>
      <c r="Z1" t="s">
        <v>51</v>
      </c>
      <c r="AA1" t="s">
        <v>52</v>
      </c>
      <c r="AB1" t="s">
        <v>53</v>
      </c>
      <c r="AC1" t="s">
        <v>54</v>
      </c>
      <c r="AD1" t="s">
        <v>55</v>
      </c>
      <c r="AE1" t="s">
        <v>56</v>
      </c>
      <c r="AF1" t="s">
        <v>57</v>
      </c>
      <c r="AG1" t="s">
        <v>58</v>
      </c>
      <c r="AH1" t="s">
        <v>59</v>
      </c>
      <c r="AI1" t="s">
        <v>60</v>
      </c>
      <c r="AJ1" t="s">
        <v>61</v>
      </c>
      <c r="AK1" t="s">
        <v>62</v>
      </c>
      <c r="AL1" t="s">
        <v>63</v>
      </c>
      <c r="AM1" t="s">
        <v>64</v>
      </c>
    </row>
    <row r="2" spans="1:27" ht="12.75">
      <c r="A2" t="s">
        <v>65</v>
      </c>
      <c r="B2">
        <v>1051869.1169</v>
      </c>
      <c r="C2">
        <v>4.1543324583</v>
      </c>
      <c r="D2">
        <v>2695032459.2</v>
      </c>
      <c r="E2">
        <v>0.6085928945</v>
      </c>
      <c r="F2">
        <v>33090.604418</v>
      </c>
      <c r="G2">
        <v>0.4091704482</v>
      </c>
      <c r="H2">
        <v>-207441961.4</v>
      </c>
      <c r="I2">
        <v>-0.023562033</v>
      </c>
      <c r="J2">
        <v>1112592.6328</v>
      </c>
      <c r="K2">
        <v>3.018796526</v>
      </c>
      <c r="L2">
        <v>2633144062.4</v>
      </c>
      <c r="M2">
        <v>0.1953289466</v>
      </c>
      <c r="P2">
        <v>974145.83325</v>
      </c>
      <c r="Q2">
        <v>5.16885318</v>
      </c>
      <c r="R2">
        <v>3972575021.9</v>
      </c>
      <c r="S2">
        <v>0.7211456929</v>
      </c>
      <c r="T2">
        <v>18222.658121</v>
      </c>
      <c r="U2">
        <v>0.3436906517</v>
      </c>
      <c r="V2">
        <v>67281840.57</v>
      </c>
      <c r="W2">
        <v>0.0063959116</v>
      </c>
      <c r="X2">
        <v>1010194.7852</v>
      </c>
      <c r="Y2">
        <v>3.9967973585</v>
      </c>
      <c r="Z2">
        <v>4081379878.9</v>
      </c>
      <c r="AA2">
        <v>0.2467229754</v>
      </c>
    </row>
    <row r="3" spans="1:27" ht="12.75">
      <c r="A3" t="s">
        <v>66</v>
      </c>
      <c r="B3">
        <v>2257726.0501</v>
      </c>
      <c r="C3">
        <v>8.9168361929</v>
      </c>
      <c r="D3">
        <v>19249376208</v>
      </c>
      <c r="E3">
        <v>4.3468988816</v>
      </c>
      <c r="F3">
        <v>96992.006518</v>
      </c>
      <c r="G3">
        <v>1.1993211811</v>
      </c>
      <c r="H3">
        <v>-159650350.8</v>
      </c>
      <c r="I3">
        <v>-0.018133683</v>
      </c>
      <c r="J3">
        <v>2393747.6411</v>
      </c>
      <c r="K3">
        <v>6.4949531843</v>
      </c>
      <c r="L3">
        <v>19066830898</v>
      </c>
      <c r="M3">
        <v>1.4143943154</v>
      </c>
      <c r="P3">
        <v>2100158.1576</v>
      </c>
      <c r="Q3">
        <v>11.143515479</v>
      </c>
      <c r="R3">
        <v>20796390774</v>
      </c>
      <c r="S3">
        <v>3.775190538</v>
      </c>
      <c r="T3">
        <v>54088.609179</v>
      </c>
      <c r="U3">
        <v>1.0201447678</v>
      </c>
      <c r="V3">
        <v>437524054.35</v>
      </c>
      <c r="W3">
        <v>0.0415916857</v>
      </c>
      <c r="X3">
        <v>2191782.3318</v>
      </c>
      <c r="Y3">
        <v>8.6717036774</v>
      </c>
      <c r="Z3">
        <v>21256392197</v>
      </c>
      <c r="AA3">
        <v>1.2849674583</v>
      </c>
    </row>
    <row r="4" spans="1:27" ht="12.75">
      <c r="A4" t="s">
        <v>67</v>
      </c>
      <c r="B4">
        <v>2376962.4559</v>
      </c>
      <c r="C4">
        <v>9.3877575872</v>
      </c>
      <c r="D4">
        <v>24316056044</v>
      </c>
      <c r="E4">
        <v>5.4910577714</v>
      </c>
      <c r="F4">
        <v>148554.45084</v>
      </c>
      <c r="G4">
        <v>1.8368987903</v>
      </c>
      <c r="H4">
        <v>587504337.6</v>
      </c>
      <c r="I4">
        <v>0.0667309373</v>
      </c>
      <c r="J4">
        <v>2633992.7051</v>
      </c>
      <c r="K4">
        <v>7.1468098868</v>
      </c>
      <c r="L4">
        <v>24713063042</v>
      </c>
      <c r="M4">
        <v>1.8332367906</v>
      </c>
      <c r="P4">
        <v>2086527.7336</v>
      </c>
      <c r="Q4">
        <v>11.071191954</v>
      </c>
      <c r="R4">
        <v>28516082468</v>
      </c>
      <c r="S4">
        <v>5.1765542341</v>
      </c>
      <c r="T4">
        <v>82669.734957</v>
      </c>
      <c r="U4">
        <v>1.559202554</v>
      </c>
      <c r="V4">
        <v>1202450940.6</v>
      </c>
      <c r="W4">
        <v>0.1143067703</v>
      </c>
      <c r="X4">
        <v>2224911.5526</v>
      </c>
      <c r="Y4">
        <v>8.8027781833</v>
      </c>
      <c r="Z4">
        <v>29966062916</v>
      </c>
      <c r="AA4">
        <v>1.811474654</v>
      </c>
    </row>
    <row r="5" spans="1:27" ht="12.75">
      <c r="A5" t="s">
        <v>68</v>
      </c>
      <c r="B5">
        <v>1961116.249</v>
      </c>
      <c r="C5">
        <v>7.7453827257</v>
      </c>
      <c r="D5">
        <v>20782504102</v>
      </c>
      <c r="E5">
        <v>4.6931102007</v>
      </c>
      <c r="F5">
        <v>222595.91013</v>
      </c>
      <c r="G5">
        <v>2.7524329007</v>
      </c>
      <c r="H5">
        <v>-40172066.32</v>
      </c>
      <c r="I5">
        <v>-0.004562893</v>
      </c>
      <c r="J5">
        <v>2385273.4644</v>
      </c>
      <c r="K5">
        <v>6.4719602088</v>
      </c>
      <c r="L5">
        <v>21073807028</v>
      </c>
      <c r="M5">
        <v>1.5632735731</v>
      </c>
      <c r="P5">
        <v>1650336.0414</v>
      </c>
      <c r="Q5">
        <v>8.7567429892</v>
      </c>
      <c r="R5">
        <v>25184439852</v>
      </c>
      <c r="S5">
        <v>4.5717576701</v>
      </c>
      <c r="T5">
        <v>132167.00391</v>
      </c>
      <c r="U5">
        <v>2.4927517932</v>
      </c>
      <c r="V5">
        <v>1562692131.3</v>
      </c>
      <c r="W5">
        <v>0.1485518323</v>
      </c>
      <c r="X5">
        <v>1889794.8104</v>
      </c>
      <c r="Y5">
        <v>7.4769015012</v>
      </c>
      <c r="Z5">
        <v>27672657703</v>
      </c>
      <c r="AA5">
        <v>1.6728363075</v>
      </c>
    </row>
    <row r="6" spans="1:27" ht="12.75">
      <c r="A6" t="s">
        <v>69</v>
      </c>
      <c r="B6">
        <v>1500269.4759</v>
      </c>
      <c r="C6">
        <v>5.9252791816</v>
      </c>
      <c r="D6">
        <v>18576781105</v>
      </c>
      <c r="E6">
        <v>4.1950132897</v>
      </c>
      <c r="F6">
        <v>159120.3789</v>
      </c>
      <c r="G6">
        <v>1.967548127</v>
      </c>
      <c r="H6">
        <v>5660206.1732</v>
      </c>
      <c r="I6">
        <v>0.0006429074</v>
      </c>
      <c r="J6">
        <v>1928929.6714</v>
      </c>
      <c r="K6">
        <v>5.2337630319</v>
      </c>
      <c r="L6">
        <v>18875946977</v>
      </c>
      <c r="M6">
        <v>1.400234378</v>
      </c>
      <c r="P6">
        <v>1188779.3335</v>
      </c>
      <c r="Q6">
        <v>6.3077063298</v>
      </c>
      <c r="R6">
        <v>22429935721</v>
      </c>
      <c r="S6">
        <v>4.0717296583</v>
      </c>
      <c r="T6">
        <v>97245.020525</v>
      </c>
      <c r="U6">
        <v>1.8341014937</v>
      </c>
      <c r="V6">
        <v>1476173887.6</v>
      </c>
      <c r="W6">
        <v>0.1403272797</v>
      </c>
      <c r="X6">
        <v>1425577.3874</v>
      </c>
      <c r="Y6">
        <v>5.6402428716</v>
      </c>
      <c r="Z6">
        <v>24943060179</v>
      </c>
      <c r="AA6">
        <v>1.5078297551</v>
      </c>
    </row>
    <row r="7" spans="1:27" ht="12.75">
      <c r="A7" t="s">
        <v>70</v>
      </c>
      <c r="B7">
        <v>2879231.5077</v>
      </c>
      <c r="C7">
        <v>11.371457451</v>
      </c>
      <c r="D7">
        <v>23988926163</v>
      </c>
      <c r="E7">
        <v>5.417185221</v>
      </c>
      <c r="F7">
        <v>488381.18987</v>
      </c>
      <c r="G7">
        <v>6.0389090452</v>
      </c>
      <c r="H7">
        <v>3364968822.4</v>
      </c>
      <c r="I7">
        <v>0.3822057288</v>
      </c>
      <c r="J7">
        <v>3908814.086</v>
      </c>
      <c r="K7">
        <v>10.60578152</v>
      </c>
      <c r="L7">
        <v>29302720125</v>
      </c>
      <c r="M7">
        <v>2.1737015969</v>
      </c>
      <c r="P7">
        <v>2027749.7923</v>
      </c>
      <c r="Q7">
        <v>10.759314062</v>
      </c>
      <c r="R7">
        <v>34588155105</v>
      </c>
      <c r="S7">
        <v>6.2788239218</v>
      </c>
      <c r="T7">
        <v>298359.32783</v>
      </c>
      <c r="U7">
        <v>5.6272422573</v>
      </c>
      <c r="V7">
        <v>6382217177.7</v>
      </c>
      <c r="W7">
        <v>0.6067030331</v>
      </c>
      <c r="X7">
        <v>2601290.0537</v>
      </c>
      <c r="Y7">
        <v>10.29190545</v>
      </c>
      <c r="Z7">
        <v>44845266280</v>
      </c>
      <c r="AA7">
        <v>2.7109354821</v>
      </c>
    </row>
    <row r="8" spans="1:27" ht="12.75">
      <c r="A8" t="s">
        <v>71</v>
      </c>
      <c r="B8">
        <v>2505699.9121</v>
      </c>
      <c r="C8">
        <v>9.8962031573</v>
      </c>
      <c r="D8">
        <v>22226598273</v>
      </c>
      <c r="E8">
        <v>5.0192159024</v>
      </c>
      <c r="F8">
        <v>553558.26227</v>
      </c>
      <c r="G8">
        <v>6.844833639</v>
      </c>
      <c r="H8">
        <v>4378788781.4</v>
      </c>
      <c r="I8">
        <v>0.4973591869</v>
      </c>
      <c r="J8">
        <v>3534994.419</v>
      </c>
      <c r="K8">
        <v>9.591496975</v>
      </c>
      <c r="L8">
        <v>30147264233</v>
      </c>
      <c r="M8">
        <v>2.236350623</v>
      </c>
      <c r="P8">
        <v>1582539.8795</v>
      </c>
      <c r="Q8">
        <v>8.3970140913</v>
      </c>
      <c r="R8">
        <v>33694459489</v>
      </c>
      <c r="S8">
        <v>6.1165904232</v>
      </c>
      <c r="T8">
        <v>331718.55561</v>
      </c>
      <c r="U8">
        <v>6.2564180155</v>
      </c>
      <c r="V8">
        <v>7382048614.2</v>
      </c>
      <c r="W8">
        <v>0.7017484927</v>
      </c>
      <c r="X8">
        <v>2180270.7142</v>
      </c>
      <c r="Y8">
        <v>8.626158399</v>
      </c>
      <c r="Z8">
        <v>46733474894</v>
      </c>
      <c r="AA8">
        <v>2.8250793406</v>
      </c>
    </row>
    <row r="9" spans="1:27" ht="12.75">
      <c r="A9" t="s">
        <v>72</v>
      </c>
      <c r="B9">
        <v>5692668.553</v>
      </c>
      <c r="C9">
        <v>22.483061214</v>
      </c>
      <c r="D9">
        <v>59497173543</v>
      </c>
      <c r="E9">
        <v>13.4356664</v>
      </c>
      <c r="F9">
        <v>2056700.5198</v>
      </c>
      <c r="G9">
        <v>25.431420435</v>
      </c>
      <c r="H9">
        <v>26127309321</v>
      </c>
      <c r="I9">
        <v>2.9676373923</v>
      </c>
      <c r="J9">
        <v>9127741.402</v>
      </c>
      <c r="K9">
        <v>24.766292013</v>
      </c>
      <c r="L9">
        <v>86996207417</v>
      </c>
      <c r="M9">
        <v>6.4534553169</v>
      </c>
      <c r="P9">
        <v>3685950.2575</v>
      </c>
      <c r="Q9">
        <v>19.557785969</v>
      </c>
      <c r="R9">
        <v>87655272483</v>
      </c>
      <c r="S9">
        <v>15.912153165</v>
      </c>
      <c r="T9">
        <v>1227914.3149</v>
      </c>
      <c r="U9">
        <v>23.159226733</v>
      </c>
      <c r="V9">
        <v>39110124541</v>
      </c>
      <c r="W9">
        <v>3.7178664596</v>
      </c>
      <c r="X9">
        <v>5427704.3842</v>
      </c>
      <c r="Y9">
        <v>21.474506563</v>
      </c>
      <c r="Z9">
        <v>140346965213</v>
      </c>
      <c r="AA9">
        <v>8.4840965247</v>
      </c>
    </row>
    <row r="10" spans="1:27" ht="12.75">
      <c r="A10" t="s">
        <v>73</v>
      </c>
      <c r="B10">
        <v>4005105.9635</v>
      </c>
      <c r="C10">
        <v>15.818072264</v>
      </c>
      <c r="D10">
        <v>106910220299</v>
      </c>
      <c r="E10">
        <v>24.142492308</v>
      </c>
      <c r="F10">
        <v>2640060.407</v>
      </c>
      <c r="G10">
        <v>32.644755782</v>
      </c>
      <c r="H10">
        <v>98150719691</v>
      </c>
      <c r="I10">
        <v>11.148325389</v>
      </c>
      <c r="J10">
        <v>7287889.4186</v>
      </c>
      <c r="K10">
        <v>19.774223387</v>
      </c>
      <c r="L10">
        <v>206067601024</v>
      </c>
      <c r="M10">
        <v>15.286276206</v>
      </c>
      <c r="P10">
        <v>2748597.8867</v>
      </c>
      <c r="Q10">
        <v>14.584160238</v>
      </c>
      <c r="R10">
        <v>127315051398</v>
      </c>
      <c r="S10">
        <v>23.111634254</v>
      </c>
      <c r="T10">
        <v>1796745.5279</v>
      </c>
      <c r="U10">
        <v>33.887736757</v>
      </c>
      <c r="V10">
        <v>120185179993</v>
      </c>
      <c r="W10">
        <v>11.424981508</v>
      </c>
      <c r="X10">
        <v>4493099.3481</v>
      </c>
      <c r="Y10">
        <v>17.776777181</v>
      </c>
      <c r="Z10">
        <v>260256310108</v>
      </c>
      <c r="AA10">
        <v>15.732721066</v>
      </c>
    </row>
    <row r="11" spans="1:27" ht="12.75">
      <c r="A11" t="s">
        <v>74</v>
      </c>
      <c r="B11">
        <v>769900.11521</v>
      </c>
      <c r="C11">
        <v>3.0407024856</v>
      </c>
      <c r="D11">
        <v>72161741267</v>
      </c>
      <c r="E11">
        <v>16.295582206</v>
      </c>
      <c r="F11">
        <v>974982.05351</v>
      </c>
      <c r="G11">
        <v>12.055804081</v>
      </c>
      <c r="H11">
        <v>144226354435</v>
      </c>
      <c r="I11">
        <v>16.3817681</v>
      </c>
      <c r="J11">
        <v>1665947.5078</v>
      </c>
      <c r="K11">
        <v>4.520213779</v>
      </c>
      <c r="L11">
        <v>222103653957</v>
      </c>
      <c r="M11">
        <v>16.475844742</v>
      </c>
      <c r="P11">
        <v>572280.83279</v>
      </c>
      <c r="Q11">
        <v>3.0365428886</v>
      </c>
      <c r="R11">
        <v>78186636491</v>
      </c>
      <c r="S11">
        <v>14.193301784</v>
      </c>
      <c r="T11">
        <v>727824.70072</v>
      </c>
      <c r="U11">
        <v>13.727225965</v>
      </c>
      <c r="V11">
        <v>156858740633</v>
      </c>
      <c r="W11">
        <v>14.911224588</v>
      </c>
      <c r="X11">
        <v>1172940.6171</v>
      </c>
      <c r="Y11">
        <v>4.6406950706</v>
      </c>
      <c r="Z11">
        <v>242214331644</v>
      </c>
      <c r="AA11">
        <v>14.642067723</v>
      </c>
    </row>
    <row r="12" spans="1:27" ht="12.75">
      <c r="A12" t="s">
        <v>75</v>
      </c>
      <c r="B12">
        <v>314890.58892</v>
      </c>
      <c r="C12">
        <v>1.243653011</v>
      </c>
      <c r="D12">
        <v>74970941989</v>
      </c>
      <c r="E12">
        <v>16.929956605</v>
      </c>
      <c r="F12">
        <v>705994.66331</v>
      </c>
      <c r="G12">
        <v>8.7297333447</v>
      </c>
      <c r="H12">
        <v>635316185531</v>
      </c>
      <c r="I12">
        <v>72.161585603</v>
      </c>
      <c r="J12">
        <v>867612.09245</v>
      </c>
      <c r="K12">
        <v>2.3540910604</v>
      </c>
      <c r="L12">
        <v>720941864771</v>
      </c>
      <c r="M12">
        <v>53.480102736</v>
      </c>
      <c r="P12">
        <v>228061.36856</v>
      </c>
      <c r="Q12">
        <v>1.2101019066</v>
      </c>
      <c r="R12">
        <v>88039395195</v>
      </c>
      <c r="S12">
        <v>15.981883362</v>
      </c>
      <c r="T12">
        <v>534667.26514</v>
      </c>
      <c r="U12">
        <v>10.084156745</v>
      </c>
      <c r="V12">
        <v>716707573809</v>
      </c>
      <c r="W12">
        <v>68.131285218</v>
      </c>
      <c r="X12">
        <v>657422.18851</v>
      </c>
      <c r="Y12">
        <v>2.6010659577</v>
      </c>
      <c r="Z12">
        <v>811527818223</v>
      </c>
      <c r="AA12">
        <v>49.057564813</v>
      </c>
    </row>
    <row r="13" spans="2:39" ht="12.75">
      <c r="B13">
        <v>26193207.667</v>
      </c>
      <c r="C13">
        <v>100</v>
      </c>
      <c r="D13">
        <v>410647988869</v>
      </c>
      <c r="E13">
        <v>100</v>
      </c>
      <c r="F13">
        <v>8554742.0834</v>
      </c>
      <c r="G13">
        <v>100</v>
      </c>
      <c r="H13">
        <v>831984225993</v>
      </c>
      <c r="I13">
        <v>100</v>
      </c>
      <c r="J13">
        <v>38131708.376</v>
      </c>
      <c r="K13">
        <v>100</v>
      </c>
      <c r="L13" s="59">
        <v>1268057400000</v>
      </c>
      <c r="M13">
        <v>100</v>
      </c>
      <c r="P13">
        <v>19079809.569</v>
      </c>
      <c r="Q13">
        <v>100</v>
      </c>
      <c r="R13">
        <v>556327067430</v>
      </c>
      <c r="S13">
        <v>100</v>
      </c>
      <c r="T13">
        <v>5404465.1109</v>
      </c>
      <c r="U13">
        <v>100</v>
      </c>
      <c r="V13" s="59">
        <v>1062444300000</v>
      </c>
      <c r="W13">
        <v>100</v>
      </c>
      <c r="X13">
        <v>25534093.364</v>
      </c>
      <c r="Y13">
        <v>100</v>
      </c>
      <c r="Z13" s="59">
        <v>1667881000000</v>
      </c>
      <c r="AA13">
        <v>100</v>
      </c>
      <c r="AB13">
        <v>100</v>
      </c>
      <c r="AC13">
        <v>100</v>
      </c>
      <c r="AD13">
        <v>100</v>
      </c>
      <c r="AE13">
        <v>100</v>
      </c>
      <c r="AF13">
        <v>100</v>
      </c>
      <c r="AG13">
        <v>100</v>
      </c>
      <c r="AH13">
        <v>100</v>
      </c>
      <c r="AI13">
        <v>100</v>
      </c>
      <c r="AJ13">
        <v>100</v>
      </c>
      <c r="AK13">
        <v>100</v>
      </c>
      <c r="AM13">
        <v>100</v>
      </c>
    </row>
    <row r="18" spans="1:39" ht="12.75">
      <c r="A18" t="s">
        <v>76</v>
      </c>
      <c r="B18" t="s">
        <v>29</v>
      </c>
      <c r="C18" t="s">
        <v>30</v>
      </c>
      <c r="D18" t="s">
        <v>31</v>
      </c>
      <c r="E18" t="s">
        <v>32</v>
      </c>
      <c r="F18" t="s">
        <v>33</v>
      </c>
      <c r="G18" t="s">
        <v>34</v>
      </c>
      <c r="H18" t="s">
        <v>35</v>
      </c>
      <c r="I18" t="s">
        <v>36</v>
      </c>
      <c r="J18" t="s">
        <v>37</v>
      </c>
      <c r="K18" t="s">
        <v>38</v>
      </c>
      <c r="L18" t="s">
        <v>39</v>
      </c>
      <c r="M18" t="s">
        <v>40</v>
      </c>
      <c r="P18" t="s">
        <v>41</v>
      </c>
      <c r="Q18" t="s">
        <v>42</v>
      </c>
      <c r="R18" t="s">
        <v>43</v>
      </c>
      <c r="S18" t="s">
        <v>44</v>
      </c>
      <c r="T18" t="s">
        <v>45</v>
      </c>
      <c r="U18" t="s">
        <v>46</v>
      </c>
      <c r="V18" t="s">
        <v>47</v>
      </c>
      <c r="W18" t="s">
        <v>48</v>
      </c>
      <c r="X18" t="s">
        <v>49</v>
      </c>
      <c r="Y18" t="s">
        <v>50</v>
      </c>
      <c r="Z18" t="s">
        <v>51</v>
      </c>
      <c r="AA18" t="s">
        <v>52</v>
      </c>
      <c r="AB18" t="s">
        <v>53</v>
      </c>
      <c r="AC18" t="s">
        <v>54</v>
      </c>
      <c r="AD18" t="s">
        <v>55</v>
      </c>
      <c r="AE18" t="s">
        <v>56</v>
      </c>
      <c r="AF18" t="s">
        <v>57</v>
      </c>
      <c r="AG18" t="s">
        <v>58</v>
      </c>
      <c r="AH18" t="s">
        <v>59</v>
      </c>
      <c r="AI18" t="s">
        <v>60</v>
      </c>
      <c r="AJ18" t="s">
        <v>61</v>
      </c>
      <c r="AK18" t="s">
        <v>62</v>
      </c>
      <c r="AL18" t="s">
        <v>63</v>
      </c>
      <c r="AM18" t="s">
        <v>64</v>
      </c>
    </row>
    <row r="19" spans="1:27" ht="12.75">
      <c r="A19" t="s">
        <v>65</v>
      </c>
      <c r="B19">
        <f>B2</f>
        <v>1051869.1169</v>
      </c>
      <c r="C19">
        <f aca="true" t="shared" si="0" ref="C19:M19">C2</f>
        <v>4.1543324583</v>
      </c>
      <c r="D19">
        <f t="shared" si="0"/>
        <v>2695032459.2</v>
      </c>
      <c r="E19">
        <f t="shared" si="0"/>
        <v>0.6085928945</v>
      </c>
      <c r="F19">
        <f t="shared" si="0"/>
        <v>33090.604418</v>
      </c>
      <c r="G19">
        <f t="shared" si="0"/>
        <v>0.4091704482</v>
      </c>
      <c r="H19">
        <f t="shared" si="0"/>
        <v>-207441961.4</v>
      </c>
      <c r="I19">
        <f t="shared" si="0"/>
        <v>-0.023562033</v>
      </c>
      <c r="J19">
        <f t="shared" si="0"/>
        <v>1112592.6328</v>
      </c>
      <c r="K19">
        <f t="shared" si="0"/>
        <v>3.018796526</v>
      </c>
      <c r="L19">
        <f t="shared" si="0"/>
        <v>2633144062.4</v>
      </c>
      <c r="M19">
        <f t="shared" si="0"/>
        <v>0.1953289466</v>
      </c>
      <c r="P19">
        <v>1598532.5999</v>
      </c>
      <c r="Q19">
        <v>8.1562369398</v>
      </c>
      <c r="R19">
        <v>6631336056.6</v>
      </c>
      <c r="S19">
        <v>1.5623616838</v>
      </c>
      <c r="T19">
        <v>39949.312813</v>
      </c>
      <c r="U19">
        <v>0.7498084986</v>
      </c>
      <c r="V19">
        <v>179315270.28</v>
      </c>
      <c r="W19">
        <v>0.0223583212</v>
      </c>
      <c r="X19">
        <v>1676776.478</v>
      </c>
      <c r="Y19">
        <v>6.4197588055</v>
      </c>
      <c r="Z19">
        <v>6905277165.7</v>
      </c>
      <c r="AA19">
        <v>0.5416446771</v>
      </c>
    </row>
    <row r="20" spans="1:27" ht="12.75">
      <c r="A20" t="s">
        <v>66</v>
      </c>
      <c r="B20">
        <f aca="true" t="shared" si="1" ref="B20:M20">B3</f>
        <v>2257726.0501</v>
      </c>
      <c r="C20">
        <f t="shared" si="1"/>
        <v>8.9168361929</v>
      </c>
      <c r="D20">
        <f t="shared" si="1"/>
        <v>19249376208</v>
      </c>
      <c r="E20">
        <f t="shared" si="1"/>
        <v>4.3468988816</v>
      </c>
      <c r="F20">
        <f t="shared" si="1"/>
        <v>96992.006518</v>
      </c>
      <c r="G20">
        <f t="shared" si="1"/>
        <v>1.1993211811</v>
      </c>
      <c r="H20">
        <f t="shared" si="1"/>
        <v>-159650350.8</v>
      </c>
      <c r="I20">
        <f t="shared" si="1"/>
        <v>-0.018133683</v>
      </c>
      <c r="J20">
        <f t="shared" si="1"/>
        <v>2393747.6411</v>
      </c>
      <c r="K20">
        <f t="shared" si="1"/>
        <v>6.4949531843</v>
      </c>
      <c r="L20">
        <f t="shared" si="1"/>
        <v>19066830898</v>
      </c>
      <c r="M20">
        <f t="shared" si="1"/>
        <v>1.4143943154</v>
      </c>
      <c r="P20">
        <v>2815729.6448</v>
      </c>
      <c r="Q20">
        <v>14.366774968</v>
      </c>
      <c r="R20">
        <v>28187206796</v>
      </c>
      <c r="S20">
        <v>6.6409862952</v>
      </c>
      <c r="T20">
        <v>92533.454272</v>
      </c>
      <c r="U20">
        <v>1.7367600475</v>
      </c>
      <c r="V20">
        <v>730060204.66</v>
      </c>
      <c r="W20">
        <v>0.091029172</v>
      </c>
      <c r="X20">
        <v>2962537.3837</v>
      </c>
      <c r="Y20">
        <v>11.342463176</v>
      </c>
      <c r="Z20">
        <v>29202637681</v>
      </c>
      <c r="AA20">
        <v>2.2906326389</v>
      </c>
    </row>
    <row r="21" spans="1:27" ht="12.75">
      <c r="A21" t="s">
        <v>67</v>
      </c>
      <c r="B21">
        <f aca="true" t="shared" si="2" ref="B21:M21">B4</f>
        <v>2376962.4559</v>
      </c>
      <c r="C21">
        <f t="shared" si="2"/>
        <v>9.3877575872</v>
      </c>
      <c r="D21">
        <f t="shared" si="2"/>
        <v>24316056044</v>
      </c>
      <c r="E21">
        <f t="shared" si="2"/>
        <v>5.4910577714</v>
      </c>
      <c r="F21">
        <f t="shared" si="2"/>
        <v>148554.45084</v>
      </c>
      <c r="G21">
        <f t="shared" si="2"/>
        <v>1.8368987903</v>
      </c>
      <c r="H21">
        <f t="shared" si="2"/>
        <v>587504337.6</v>
      </c>
      <c r="I21">
        <f t="shared" si="2"/>
        <v>0.0667309373</v>
      </c>
      <c r="J21">
        <f t="shared" si="2"/>
        <v>2633992.7051</v>
      </c>
      <c r="K21">
        <f t="shared" si="2"/>
        <v>7.1468098868</v>
      </c>
      <c r="L21">
        <f t="shared" si="2"/>
        <v>24713063042</v>
      </c>
      <c r="M21">
        <f t="shared" si="2"/>
        <v>1.8332367906</v>
      </c>
      <c r="P21">
        <v>2241360.0985</v>
      </c>
      <c r="Q21">
        <v>11.436153403</v>
      </c>
      <c r="R21">
        <v>28209215108</v>
      </c>
      <c r="S21">
        <v>6.6461715162</v>
      </c>
      <c r="T21">
        <v>157973.21328</v>
      </c>
      <c r="U21">
        <v>2.9649986326</v>
      </c>
      <c r="V21">
        <v>1869287668.8</v>
      </c>
      <c r="W21">
        <v>0.2330762692</v>
      </c>
      <c r="X21">
        <v>2467929.3575</v>
      </c>
      <c r="Y21">
        <v>9.4487914354</v>
      </c>
      <c r="Z21">
        <v>30519106969</v>
      </c>
      <c r="AA21">
        <v>2.3938954863</v>
      </c>
    </row>
    <row r="22" spans="1:27" ht="12.75">
      <c r="A22" t="s">
        <v>68</v>
      </c>
      <c r="B22">
        <f aca="true" t="shared" si="3" ref="B22:M22">B5</f>
        <v>1961116.249</v>
      </c>
      <c r="C22">
        <f t="shared" si="3"/>
        <v>7.7453827257</v>
      </c>
      <c r="D22">
        <f t="shared" si="3"/>
        <v>20782504102</v>
      </c>
      <c r="E22">
        <f t="shared" si="3"/>
        <v>4.6931102007</v>
      </c>
      <c r="F22">
        <f t="shared" si="3"/>
        <v>222595.91013</v>
      </c>
      <c r="G22">
        <f t="shared" si="3"/>
        <v>2.7524329007</v>
      </c>
      <c r="H22">
        <f t="shared" si="3"/>
        <v>-40172066.32</v>
      </c>
      <c r="I22">
        <f t="shared" si="3"/>
        <v>-0.004562893</v>
      </c>
      <c r="J22">
        <f t="shared" si="3"/>
        <v>2385273.4644</v>
      </c>
      <c r="K22">
        <f t="shared" si="3"/>
        <v>6.4719602088</v>
      </c>
      <c r="L22">
        <f t="shared" si="3"/>
        <v>21073807028</v>
      </c>
      <c r="M22">
        <f t="shared" si="3"/>
        <v>1.5632735731</v>
      </c>
      <c r="P22">
        <v>1436334.0228</v>
      </c>
      <c r="Q22">
        <v>7.3286466701</v>
      </c>
      <c r="R22">
        <v>22216094227</v>
      </c>
      <c r="S22">
        <v>5.2341751477</v>
      </c>
      <c r="T22">
        <v>130723.99343</v>
      </c>
      <c r="U22">
        <v>2.4535581302</v>
      </c>
      <c r="V22">
        <v>1818368325.6</v>
      </c>
      <c r="W22">
        <v>0.2267272782</v>
      </c>
      <c r="X22">
        <v>1698220.8735</v>
      </c>
      <c r="Y22">
        <v>6.5018614882</v>
      </c>
      <c r="Z22">
        <v>25024519161</v>
      </c>
      <c r="AA22">
        <v>1.9629042071</v>
      </c>
    </row>
    <row r="23" spans="1:27" ht="12.75">
      <c r="A23" t="s">
        <v>69</v>
      </c>
      <c r="B23">
        <f aca="true" t="shared" si="4" ref="B23:M23">B6</f>
        <v>1500269.4759</v>
      </c>
      <c r="C23">
        <f t="shared" si="4"/>
        <v>5.9252791816</v>
      </c>
      <c r="D23">
        <f t="shared" si="4"/>
        <v>18576781105</v>
      </c>
      <c r="E23">
        <f t="shared" si="4"/>
        <v>4.1950132897</v>
      </c>
      <c r="F23">
        <f t="shared" si="4"/>
        <v>159120.3789</v>
      </c>
      <c r="G23">
        <f t="shared" si="4"/>
        <v>1.967548127</v>
      </c>
      <c r="H23">
        <f t="shared" si="4"/>
        <v>5660206.1732</v>
      </c>
      <c r="I23">
        <f t="shared" si="4"/>
        <v>0.0006429074</v>
      </c>
      <c r="J23">
        <f t="shared" si="4"/>
        <v>1928929.6714</v>
      </c>
      <c r="K23">
        <f t="shared" si="4"/>
        <v>5.2337630319</v>
      </c>
      <c r="L23">
        <f t="shared" si="4"/>
        <v>18875946977</v>
      </c>
      <c r="M23">
        <f t="shared" si="4"/>
        <v>1.400234378</v>
      </c>
      <c r="P23">
        <v>1062117.0887</v>
      </c>
      <c r="Q23">
        <v>5.4192692937</v>
      </c>
      <c r="R23">
        <v>14682134297</v>
      </c>
      <c r="S23">
        <v>3.4591527055</v>
      </c>
      <c r="T23">
        <v>138501.61761</v>
      </c>
      <c r="U23">
        <v>2.5995363284</v>
      </c>
      <c r="V23">
        <v>2419634124</v>
      </c>
      <c r="W23">
        <v>0.3016974347</v>
      </c>
      <c r="X23">
        <v>1346891.9761</v>
      </c>
      <c r="Y23">
        <v>5.1567526961</v>
      </c>
      <c r="Z23">
        <v>18714742760</v>
      </c>
      <c r="AA23">
        <v>1.467970156</v>
      </c>
    </row>
    <row r="24" spans="1:27" ht="12.75">
      <c r="A24" t="s">
        <v>70</v>
      </c>
      <c r="B24">
        <f aca="true" t="shared" si="5" ref="B24:M24">B7</f>
        <v>2879231.5077</v>
      </c>
      <c r="C24">
        <f t="shared" si="5"/>
        <v>11.371457451</v>
      </c>
      <c r="D24">
        <f t="shared" si="5"/>
        <v>23988926163</v>
      </c>
      <c r="E24">
        <f t="shared" si="5"/>
        <v>5.417185221</v>
      </c>
      <c r="F24">
        <f t="shared" si="5"/>
        <v>488381.18987</v>
      </c>
      <c r="G24">
        <f t="shared" si="5"/>
        <v>6.0389090452</v>
      </c>
      <c r="H24">
        <f t="shared" si="5"/>
        <v>3364968822.4</v>
      </c>
      <c r="I24">
        <f t="shared" si="5"/>
        <v>0.3822057288</v>
      </c>
      <c r="J24">
        <f t="shared" si="5"/>
        <v>3908814.086</v>
      </c>
      <c r="K24">
        <f t="shared" si="5"/>
        <v>10.60578152</v>
      </c>
      <c r="L24">
        <f t="shared" si="5"/>
        <v>29302720125</v>
      </c>
      <c r="M24">
        <f t="shared" si="5"/>
        <v>2.1737015969</v>
      </c>
      <c r="P24">
        <v>2102617.6421</v>
      </c>
      <c r="Q24">
        <v>10.728243943</v>
      </c>
      <c r="R24">
        <v>31727061537</v>
      </c>
      <c r="S24">
        <v>7.4749861657</v>
      </c>
      <c r="T24">
        <v>392428.37259</v>
      </c>
      <c r="U24">
        <v>7.3654866163</v>
      </c>
      <c r="V24">
        <v>7572848689.1</v>
      </c>
      <c r="W24">
        <v>0.9442373953</v>
      </c>
      <c r="X24">
        <v>2790893.0823</v>
      </c>
      <c r="Y24">
        <v>10.685300441</v>
      </c>
      <c r="Z24">
        <v>43266578270</v>
      </c>
      <c r="AA24">
        <v>3.3937974179</v>
      </c>
    </row>
    <row r="25" spans="1:27" ht="12.75">
      <c r="A25" t="s">
        <v>71</v>
      </c>
      <c r="B25">
        <f aca="true" t="shared" si="6" ref="B25:M25">B8</f>
        <v>2505699.9121</v>
      </c>
      <c r="C25">
        <f t="shared" si="6"/>
        <v>9.8962031573</v>
      </c>
      <c r="D25">
        <f t="shared" si="6"/>
        <v>22226598273</v>
      </c>
      <c r="E25">
        <f t="shared" si="6"/>
        <v>5.0192159024</v>
      </c>
      <c r="F25">
        <f t="shared" si="6"/>
        <v>553558.26227</v>
      </c>
      <c r="G25">
        <f t="shared" si="6"/>
        <v>6.844833639</v>
      </c>
      <c r="H25">
        <f t="shared" si="6"/>
        <v>4378788781.4</v>
      </c>
      <c r="I25">
        <f t="shared" si="6"/>
        <v>0.4973591869</v>
      </c>
      <c r="J25">
        <f t="shared" si="6"/>
        <v>3534994.419</v>
      </c>
      <c r="K25">
        <f t="shared" si="6"/>
        <v>9.591496975</v>
      </c>
      <c r="L25">
        <f t="shared" si="6"/>
        <v>30147264233</v>
      </c>
      <c r="M25">
        <f t="shared" si="6"/>
        <v>2.236350623</v>
      </c>
      <c r="P25">
        <v>1632007.2015</v>
      </c>
      <c r="Q25">
        <v>8.3270353224</v>
      </c>
      <c r="R25">
        <v>27776176092</v>
      </c>
      <c r="S25">
        <v>6.5441462892</v>
      </c>
      <c r="T25">
        <v>354192.60911</v>
      </c>
      <c r="U25">
        <v>6.6478397186</v>
      </c>
      <c r="V25">
        <v>7255215191.8</v>
      </c>
      <c r="W25">
        <v>0.9046325599</v>
      </c>
      <c r="X25">
        <v>2246434.8589</v>
      </c>
      <c r="Y25">
        <v>8.6007706787</v>
      </c>
      <c r="Z25">
        <v>39757558228</v>
      </c>
      <c r="AA25">
        <v>3.1185525606</v>
      </c>
    </row>
    <row r="26" spans="1:27" ht="12.75">
      <c r="A26" t="s">
        <v>72</v>
      </c>
      <c r="B26">
        <f aca="true" t="shared" si="7" ref="B26:M26">B9</f>
        <v>5692668.553</v>
      </c>
      <c r="C26">
        <f t="shared" si="7"/>
        <v>22.483061214</v>
      </c>
      <c r="D26">
        <f t="shared" si="7"/>
        <v>59497173543</v>
      </c>
      <c r="E26">
        <f t="shared" si="7"/>
        <v>13.4356664</v>
      </c>
      <c r="F26">
        <f t="shared" si="7"/>
        <v>2056700.5198</v>
      </c>
      <c r="G26">
        <f t="shared" si="7"/>
        <v>25.431420435</v>
      </c>
      <c r="H26">
        <f t="shared" si="7"/>
        <v>26127309321</v>
      </c>
      <c r="I26">
        <f t="shared" si="7"/>
        <v>2.9676373923</v>
      </c>
      <c r="J26">
        <f t="shared" si="7"/>
        <v>9127741.402</v>
      </c>
      <c r="K26">
        <f t="shared" si="7"/>
        <v>24.766292013</v>
      </c>
      <c r="L26">
        <f t="shared" si="7"/>
        <v>86996207417</v>
      </c>
      <c r="M26">
        <f t="shared" si="7"/>
        <v>6.4534553169</v>
      </c>
      <c r="P26">
        <v>3975998.2213</v>
      </c>
      <c r="Q26">
        <v>20.286845303</v>
      </c>
      <c r="R26">
        <v>79000493646</v>
      </c>
      <c r="S26">
        <v>18.612741568</v>
      </c>
      <c r="T26">
        <v>1492952.1669</v>
      </c>
      <c r="U26">
        <v>28.021213481</v>
      </c>
      <c r="V26">
        <v>45949196040</v>
      </c>
      <c r="W26">
        <v>5.7292771804</v>
      </c>
      <c r="X26">
        <v>5817526.8236</v>
      </c>
      <c r="Y26">
        <v>22.273164934</v>
      </c>
      <c r="Z26">
        <v>136926400483</v>
      </c>
      <c r="AA26">
        <v>10.740402476</v>
      </c>
    </row>
    <row r="27" spans="1:27" ht="12.75">
      <c r="A27" t="s">
        <v>73</v>
      </c>
      <c r="B27">
        <f aca="true" t="shared" si="8" ref="B27:M27">B10</f>
        <v>4005105.9635</v>
      </c>
      <c r="C27">
        <f t="shared" si="8"/>
        <v>15.818072264</v>
      </c>
      <c r="D27">
        <f t="shared" si="8"/>
        <v>106910220299</v>
      </c>
      <c r="E27">
        <f t="shared" si="8"/>
        <v>24.142492308</v>
      </c>
      <c r="F27">
        <f t="shared" si="8"/>
        <v>2640060.407</v>
      </c>
      <c r="G27">
        <f t="shared" si="8"/>
        <v>32.644755782</v>
      </c>
      <c r="H27">
        <f t="shared" si="8"/>
        <v>98150719691</v>
      </c>
      <c r="I27">
        <f t="shared" si="8"/>
        <v>11.148325389</v>
      </c>
      <c r="J27">
        <f t="shared" si="8"/>
        <v>7287889.4186</v>
      </c>
      <c r="K27">
        <f t="shared" si="8"/>
        <v>19.774223387</v>
      </c>
      <c r="L27">
        <f t="shared" si="8"/>
        <v>206067601024</v>
      </c>
      <c r="M27">
        <f t="shared" si="8"/>
        <v>15.286276206</v>
      </c>
      <c r="P27">
        <v>2200733.7815</v>
      </c>
      <c r="Q27">
        <v>11.228864626</v>
      </c>
      <c r="R27">
        <v>92291351617</v>
      </c>
      <c r="S27">
        <v>21.744105604</v>
      </c>
      <c r="T27">
        <v>1551089.9001</v>
      </c>
      <c r="U27">
        <v>29.112400371</v>
      </c>
      <c r="V27">
        <v>105622762251</v>
      </c>
      <c r="W27">
        <v>13.169807824</v>
      </c>
      <c r="X27">
        <v>3762666.164</v>
      </c>
      <c r="Y27">
        <v>14.40586122</v>
      </c>
      <c r="Z27">
        <v>210525576774</v>
      </c>
      <c r="AA27">
        <v>16.513465761</v>
      </c>
    </row>
    <row r="28" spans="1:27" ht="12.75">
      <c r="A28" t="s">
        <v>74</v>
      </c>
      <c r="B28">
        <f aca="true" t="shared" si="9" ref="B28:M28">B11</f>
        <v>769900.11521</v>
      </c>
      <c r="C28">
        <f t="shared" si="9"/>
        <v>3.0407024856</v>
      </c>
      <c r="D28">
        <f t="shared" si="9"/>
        <v>72161741267</v>
      </c>
      <c r="E28">
        <f t="shared" si="9"/>
        <v>16.295582206</v>
      </c>
      <c r="F28">
        <f t="shared" si="9"/>
        <v>974982.05351</v>
      </c>
      <c r="G28">
        <f t="shared" si="9"/>
        <v>12.055804081</v>
      </c>
      <c r="H28">
        <f t="shared" si="9"/>
        <v>144226354435</v>
      </c>
      <c r="I28">
        <f t="shared" si="9"/>
        <v>16.3817681</v>
      </c>
      <c r="J28">
        <f t="shared" si="9"/>
        <v>1665947.5078</v>
      </c>
      <c r="K28">
        <f t="shared" si="9"/>
        <v>4.520213779</v>
      </c>
      <c r="L28">
        <f t="shared" si="9"/>
        <v>222103653957</v>
      </c>
      <c r="M28">
        <f t="shared" si="9"/>
        <v>16.475844742</v>
      </c>
      <c r="P28">
        <v>374159.16635</v>
      </c>
      <c r="Q28">
        <v>1.9090826263</v>
      </c>
      <c r="R28">
        <v>42988704074</v>
      </c>
      <c r="S28">
        <v>10.128261259</v>
      </c>
      <c r="T28">
        <v>568741.8139</v>
      </c>
      <c r="U28">
        <v>10.674712918</v>
      </c>
      <c r="V28">
        <v>120720927444</v>
      </c>
      <c r="W28">
        <v>15.052355958</v>
      </c>
      <c r="X28">
        <v>857629.96156</v>
      </c>
      <c r="Y28">
        <v>3.2835488628</v>
      </c>
      <c r="Z28">
        <v>169603868880</v>
      </c>
      <c r="AA28">
        <v>13.303598188</v>
      </c>
    </row>
    <row r="29" spans="1:27" ht="12.75">
      <c r="A29" t="s">
        <v>75</v>
      </c>
      <c r="B29">
        <f aca="true" t="shared" si="10" ref="B29:M29">B12</f>
        <v>314890.58892</v>
      </c>
      <c r="C29">
        <f t="shared" si="10"/>
        <v>1.243653011</v>
      </c>
      <c r="D29">
        <f t="shared" si="10"/>
        <v>74970941989</v>
      </c>
      <c r="E29">
        <f t="shared" si="10"/>
        <v>16.929956605</v>
      </c>
      <c r="F29">
        <f t="shared" si="10"/>
        <v>705994.66331</v>
      </c>
      <c r="G29">
        <f t="shared" si="10"/>
        <v>8.7297333447</v>
      </c>
      <c r="H29">
        <f t="shared" si="10"/>
        <v>635316185531</v>
      </c>
      <c r="I29">
        <f t="shared" si="10"/>
        <v>72.161585603</v>
      </c>
      <c r="J29">
        <f t="shared" si="10"/>
        <v>867612.09245</v>
      </c>
      <c r="K29">
        <f t="shared" si="10"/>
        <v>2.3540910604</v>
      </c>
      <c r="L29">
        <f t="shared" si="10"/>
        <v>720941864771</v>
      </c>
      <c r="M29">
        <f t="shared" si="10"/>
        <v>53.480102736</v>
      </c>
      <c r="P29">
        <v>158617.45851</v>
      </c>
      <c r="Q29">
        <v>0.80931823</v>
      </c>
      <c r="R29">
        <v>50315230498</v>
      </c>
      <c r="S29">
        <v>11.854411776</v>
      </c>
      <c r="T29">
        <v>408635.21517</v>
      </c>
      <c r="U29">
        <v>7.6696727823</v>
      </c>
      <c r="V29">
        <v>507374103999</v>
      </c>
      <c r="W29">
        <v>63.263062828</v>
      </c>
      <c r="X29">
        <v>491310.83388</v>
      </c>
      <c r="Y29">
        <v>1.881048007</v>
      </c>
      <c r="Z29">
        <v>563936125962</v>
      </c>
      <c r="AA29">
        <v>44.234719838</v>
      </c>
    </row>
    <row r="30" spans="2:39" ht="12.75">
      <c r="B30">
        <f aca="true" t="shared" si="11" ref="B30:M30">B13</f>
        <v>26193207.667</v>
      </c>
      <c r="C30">
        <f t="shared" si="11"/>
        <v>100</v>
      </c>
      <c r="D30">
        <f t="shared" si="11"/>
        <v>410647988869</v>
      </c>
      <c r="E30">
        <f t="shared" si="11"/>
        <v>100</v>
      </c>
      <c r="F30">
        <f t="shared" si="11"/>
        <v>8554742.0834</v>
      </c>
      <c r="G30">
        <f t="shared" si="11"/>
        <v>100</v>
      </c>
      <c r="H30">
        <f t="shared" si="11"/>
        <v>831984225993</v>
      </c>
      <c r="I30">
        <f t="shared" si="11"/>
        <v>100</v>
      </c>
      <c r="J30">
        <f t="shared" si="11"/>
        <v>38131708.376</v>
      </c>
      <c r="K30">
        <f t="shared" si="11"/>
        <v>100</v>
      </c>
      <c r="L30">
        <f t="shared" si="11"/>
        <v>1268057400000</v>
      </c>
      <c r="M30">
        <f t="shared" si="11"/>
        <v>100</v>
      </c>
      <c r="P30">
        <v>19820325.384</v>
      </c>
      <c r="Q30">
        <v>100</v>
      </c>
      <c r="R30">
        <v>428290716953</v>
      </c>
      <c r="S30">
        <v>100</v>
      </c>
      <c r="T30">
        <v>5409393.5056</v>
      </c>
      <c r="U30">
        <v>100</v>
      </c>
      <c r="V30">
        <v>809206324921</v>
      </c>
      <c r="W30">
        <v>100</v>
      </c>
      <c r="X30">
        <v>26373818.433</v>
      </c>
      <c r="Y30">
        <v>100</v>
      </c>
      <c r="Z30" s="59">
        <v>1285207800000</v>
      </c>
      <c r="AA30">
        <v>100</v>
      </c>
      <c r="AB30">
        <v>100</v>
      </c>
      <c r="AC30">
        <v>100</v>
      </c>
      <c r="AD30">
        <v>100</v>
      </c>
      <c r="AE30">
        <v>100</v>
      </c>
      <c r="AF30">
        <v>100</v>
      </c>
      <c r="AG30">
        <v>100</v>
      </c>
      <c r="AH30">
        <v>100</v>
      </c>
      <c r="AI30">
        <v>100</v>
      </c>
      <c r="AJ30">
        <v>100</v>
      </c>
      <c r="AK30">
        <v>100</v>
      </c>
      <c r="AL30">
        <v>100</v>
      </c>
      <c r="AM30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Rosenberg</dc:creator>
  <cp:keywords/>
  <dc:description/>
  <cp:lastModifiedBy>Hunter, Lillian</cp:lastModifiedBy>
  <cp:lastPrinted>2011-06-07T15:07:41Z</cp:lastPrinted>
  <dcterms:created xsi:type="dcterms:W3CDTF">2010-08-06T00:47:51Z</dcterms:created>
  <dcterms:modified xsi:type="dcterms:W3CDTF">2023-02-28T19:27:03Z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