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31511ECA-421E-4AD4-802E-AE629E42D29C}" xr6:coauthVersionLast="45" xr6:coauthVersionMax="45" xr10:uidLastSave="{00000000-0000-0000-0000-000000000000}"/>
  <bookViews>
    <workbookView xWindow="-108" yWindow="-108" windowWidth="23256" windowHeight="12576" xr2:uid="{00000000-000D-0000-FFFF-FFFF00000000}"/>
  </bookViews>
  <sheets>
    <sheet name="Estate Tax Deaths" sheetId="1" r:id="rId1"/>
  </sheets>
  <definedNames>
    <definedName name="_xlnm.Print_Area" localSheetId="0">'Estate Tax Deaths'!$B$1:$H$82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1" l="1"/>
  <c r="E73" i="1"/>
  <c r="H72" i="1"/>
  <c r="E72" i="1"/>
  <c r="H71" i="1" l="1"/>
  <c r="E71" i="1"/>
  <c r="G65" i="1"/>
  <c r="F65" i="1"/>
  <c r="E70" i="1"/>
  <c r="E69" i="1"/>
  <c r="G70" i="1"/>
  <c r="H70" i="1" s="1"/>
  <c r="F70" i="1"/>
  <c r="G69" i="1"/>
  <c r="F69" i="1"/>
  <c r="H69" i="1"/>
  <c r="G68" i="1"/>
  <c r="F68" i="1"/>
  <c r="E68" i="1"/>
  <c r="G67" i="1"/>
  <c r="F67" i="1"/>
  <c r="E67"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8" i="1"/>
  <c r="H65" i="1"/>
  <c r="H67" i="1"/>
</calcChain>
</file>

<file path=xl/sharedStrings.xml><?xml version="1.0" encoding="utf-8"?>
<sst xmlns="http://schemas.openxmlformats.org/spreadsheetml/2006/main" count="26" uniqueCount="22">
  <si>
    <t>[3] Total adult deaths represent those of individuals age 20 and over, plus deaths for which age was unavailable.</t>
  </si>
  <si>
    <t>Number</t>
  </si>
  <si>
    <t>Taxable estate tax returns [4,5]</t>
  </si>
  <si>
    <t>Taxable Estate Tax Returns as a Percentage of Adult Deaths,</t>
  </si>
  <si>
    <t>2002</t>
  </si>
  <si>
    <t>2003</t>
  </si>
  <si>
    <t>2004</t>
  </si>
  <si>
    <t>[Money amounts are in millions of dollars]</t>
  </si>
  <si>
    <t>N.A.</t>
  </si>
  <si>
    <t>[1] Starting with 1965, number of returns, total gross estate at date of death, and estate tax after credits are estimates based on samples. Beginning with 1982, numbers in columns 2-5 have been revised to reflect returns filed more than 3 calendar years after a decedent's death. Data for 2005 to 2009 are estimates.</t>
  </si>
  <si>
    <t xml:space="preserve">[4] Prior to 1964, a return was taxable if it showed an estate tax before credits. Starting with 1964, the classification was based on estate tax after credits.  </t>
  </si>
  <si>
    <t>[5] Year-to-year comparability of the data is affected by changes in the gross estate filing threshold which is based on year of death.</t>
  </si>
  <si>
    <t>Year of death [2]</t>
  </si>
  <si>
    <t>Selected Years of Death, 1934-2020 [1]</t>
  </si>
  <si>
    <r>
      <rPr>
        <b/>
        <sz val="9"/>
        <rFont val="Arial"/>
        <family val="2"/>
      </rPr>
      <t>Notes:</t>
    </r>
    <r>
      <rPr>
        <sz val="9"/>
        <rFont val="Arial"/>
        <family val="2"/>
      </rPr>
      <t xml:space="preserve"> N.A.: The federal estate tax was repealed only for calendar year 2010. All amounts are in current dollars. Tax data starting 2014 are by filing year based on latest available IRS data.</t>
    </r>
  </si>
  <si>
    <t>[2] Prior to 1982, year of death figures were approximated using data from returns filed in a single calendar year. While many of the returns filed in a given calendar year represent returns of decedents who died in the immediately preceding year, others represent returns of decedents who died in earlier years. Starting 1982 through 2016, the statistics are by year of death, using the year of death reported on the estate tax returns filed during periods of at least 3 successive years. Starting 2017, estimates are from the Centers for Disease Control and Prevention (CDC), National Center for Health Statistics, Underlying Cause of Death Estimates, 1999-2020 (compiled by the CDC via CDC WONDER Online Database; accessed 02-Feb-2022).</t>
  </si>
  <si>
    <t>Total adult deaths [3]</t>
  </si>
  <si>
    <t>Percentage of adult deaths</t>
  </si>
  <si>
    <t>Total gross estate at date of death</t>
  </si>
  <si>
    <t>Estate tax after credits</t>
  </si>
  <si>
    <t>Effective estate tax rate</t>
  </si>
  <si>
    <r>
      <rPr>
        <b/>
        <sz val="9"/>
        <rFont val="Arial"/>
        <family val="2"/>
      </rPr>
      <t>Sources:</t>
    </r>
    <r>
      <rPr>
        <sz val="9"/>
        <rFont val="Arial"/>
        <family val="2"/>
      </rPr>
      <t xml:space="preserve"> IRS, Statistics of Income, Historical Table 17. Taxable Estate Tax Returns as a Percentage of Adult Deaths, Selected Years of Death, 1934-2016; IRS, Statistics of Income, Estate Tax Statistics, Table 1: Selected Income, Deduction and Tax Computation Items, by Tax Status and Size of Gross Estate. October 2021; Centers for Disease Control and Prevention (CDC), National Center for Health Statistics, </t>
    </r>
    <r>
      <rPr>
        <i/>
        <sz val="9"/>
        <rFont val="Arial"/>
        <family val="2"/>
      </rPr>
      <t xml:space="preserve">Mortality in the United States </t>
    </r>
    <r>
      <rPr>
        <sz val="9"/>
        <rFont val="Arial"/>
        <family val="2"/>
      </rPr>
      <t xml:space="preserve">reports and </t>
    </r>
    <r>
      <rPr>
        <i/>
        <sz val="9"/>
        <rFont val="Arial"/>
        <family val="2"/>
      </rPr>
      <t>Underlying Cause of Death</t>
    </r>
    <r>
      <rPr>
        <sz val="9"/>
        <rFont val="Arial"/>
        <family val="2"/>
      </rPr>
      <t xml:space="preserve"> estimates. February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</si>
</sst>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quot;                &quot;;#,##0&quot;                &quot;;&quot;--                &quot;;@&quot;                &quot;"/>
    <numFmt numFmtId="165" formatCode="#,##0&quot;    &quot;;#,##0&quot;    &quot;;&quot;--    &quot;;@&quot;    &quot;"/>
    <numFmt numFmtId="166" formatCode="#,##0&quot;                  &quot;;#,##0&quot;                  &quot;;\ \ \ \ \ \ \ \ \ \ \ \ \ \ \ \ \ \ &quot;-                  &quot;;@&quot;                  &quot;"/>
    <numFmt numFmtId="167" formatCode="[$-409]d\-mmm\-yy;@"/>
    <numFmt numFmtId="168" formatCode="#,##0&quot;   &quot;;@&quot;   &quot;"/>
    <numFmt numFmtId="169" formatCode="#,##0.00%&quot;   &quot;;@&quot;   &quot;"/>
    <numFmt numFmtId="170" formatCode="&quot;$&quot;#,##0"/>
    <numFmt numFmtId="171" formatCode="#,##0.0%&quot;   &quot;;@&quot;   &quot;"/>
  </numFmts>
  <fonts count="12" x14ac:knownFonts="1">
    <font>
      <sz val="10"/>
      <name val="Arial"/>
      <family val="2"/>
    </font>
    <font>
      <sz val="10"/>
      <name val="Arial"/>
      <family val="2"/>
    </font>
    <font>
      <sz val="10"/>
      <name val="Times New Roman"/>
      <family val="1"/>
    </font>
    <font>
      <sz val="10"/>
      <name val="Arial"/>
      <family val="2"/>
    </font>
    <font>
      <sz val="7"/>
      <name val="Helv"/>
    </font>
    <font>
      <b/>
      <sz val="10"/>
      <name val="Helv"/>
    </font>
    <font>
      <b/>
      <sz val="10"/>
      <name val="Arial"/>
      <family val="2"/>
    </font>
    <font>
      <b/>
      <sz val="11"/>
      <name val="Arial"/>
      <family val="2"/>
    </font>
    <font>
      <sz val="9"/>
      <name val="Arial"/>
      <family val="2"/>
    </font>
    <font>
      <b/>
      <sz val="9"/>
      <name val="Arial"/>
      <family val="2"/>
    </font>
    <font>
      <i/>
      <sz val="9"/>
      <name val="Arial"/>
      <family val="2"/>
    </font>
    <font>
      <sz val="9"/>
      <name val="Times New Roman"/>
      <family val="1"/>
    </font>
  </fonts>
  <fills count="2">
    <fill>
      <patternFill patternType="none"/>
    </fill>
    <fill>
      <patternFill patternType="gray125"/>
    </fill>
  </fills>
  <borders count="12">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auto="1"/>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4" fillId="0" borderId="1">
      <alignment horizontal="right"/>
    </xf>
    <xf numFmtId="0" fontId="5" fillId="0" borderId="0">
      <alignment horizontal="left"/>
    </xf>
  </cellStyleXfs>
  <cellXfs count="47">
    <xf numFmtId="0" fontId="0" fillId="0" borderId="0" xfId="0"/>
    <xf numFmtId="0" fontId="0" fillId="0" borderId="0" xfId="0" applyAlignment="1">
      <alignment horizontal="centerContinuous"/>
    </xf>
    <xf numFmtId="0" fontId="3" fillId="0" borderId="0" xfId="1" applyNumberFormat="1" applyFont="1" applyBorder="1" applyAlignment="1">
      <alignment horizontal="right"/>
    </xf>
    <xf numFmtId="164" fontId="1" fillId="0" borderId="0" xfId="3" applyNumberFormat="1" applyFont="1" applyBorder="1">
      <alignment horizontal="right"/>
    </xf>
    <xf numFmtId="166" fontId="1" fillId="0" borderId="0" xfId="3" applyNumberFormat="1" applyFont="1" applyFill="1" applyBorder="1">
      <alignment horizontal="right"/>
    </xf>
    <xf numFmtId="10" fontId="0" fillId="0" borderId="0" xfId="2" applyNumberFormat="1" applyFont="1" applyFill="1" applyBorder="1" applyAlignment="1">
      <alignment horizontal="center"/>
    </xf>
    <xf numFmtId="0" fontId="0" fillId="0" borderId="0" xfId="0" applyAlignment="1">
      <alignment horizontal="left"/>
    </xf>
    <xf numFmtId="167" fontId="6" fillId="0" borderId="0" xfId="0" applyNumberFormat="1" applyFont="1" applyAlignment="1">
      <alignment horizontal="left"/>
    </xf>
    <xf numFmtId="0" fontId="3" fillId="0" borderId="0" xfId="0" applyFont="1" applyAlignment="1">
      <alignment horizontal="centerContinuous"/>
    </xf>
    <xf numFmtId="0" fontId="0" fillId="0" borderId="0" xfId="0" applyAlignment="1">
      <alignment vertical="center"/>
    </xf>
    <xf numFmtId="0" fontId="7" fillId="0" borderId="0" xfId="0" applyFont="1" applyAlignment="1">
      <alignment horizontal="centerContinuous"/>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7" xfId="1" applyNumberFormat="1" applyFont="1" applyBorder="1" applyAlignment="1">
      <alignment horizontal="right" vertical="center" indent="2"/>
    </xf>
    <xf numFmtId="168" fontId="8" fillId="0" borderId="1" xfId="0" applyNumberFormat="1" applyFont="1" applyBorder="1" applyAlignment="1">
      <alignment horizontal="right" vertical="center"/>
    </xf>
    <xf numFmtId="169" fontId="8" fillId="0" borderId="1" xfId="0" applyNumberFormat="1" applyFont="1" applyBorder="1" applyAlignment="1">
      <alignment horizontal="right" vertical="center"/>
    </xf>
    <xf numFmtId="170" fontId="8" fillId="0" borderId="1" xfId="0" applyNumberFormat="1" applyFont="1" applyBorder="1" applyAlignment="1">
      <alignment horizontal="right" vertical="center" indent="1"/>
    </xf>
    <xf numFmtId="171" fontId="8" fillId="0" borderId="1" xfId="0" applyNumberFormat="1" applyFont="1" applyBorder="1" applyAlignment="1">
      <alignment horizontal="right" vertical="center"/>
    </xf>
    <xf numFmtId="168" fontId="8" fillId="0" borderId="1" xfId="0" applyNumberFormat="1" applyFont="1" applyFill="1" applyBorder="1" applyAlignment="1">
      <alignment horizontal="right" vertical="center"/>
    </xf>
    <xf numFmtId="169" fontId="8" fillId="0" borderId="1" xfId="0" applyNumberFormat="1" applyFont="1" applyFill="1" applyBorder="1" applyAlignment="1">
      <alignment horizontal="right" vertical="center"/>
    </xf>
    <xf numFmtId="170" fontId="8" fillId="0" borderId="1" xfId="0" applyNumberFormat="1" applyFont="1" applyFill="1" applyBorder="1" applyAlignment="1">
      <alignment horizontal="right" vertical="center" indent="1"/>
    </xf>
    <xf numFmtId="171" fontId="8" fillId="0" borderId="1" xfId="0" applyNumberFormat="1" applyFont="1" applyFill="1" applyBorder="1" applyAlignment="1">
      <alignment horizontal="right" vertical="center"/>
    </xf>
    <xf numFmtId="170" fontId="8" fillId="0" borderId="3" xfId="0" applyNumberFormat="1" applyFont="1" applyFill="1" applyBorder="1" applyAlignment="1">
      <alignment horizontal="right" vertical="center" indent="1"/>
    </xf>
    <xf numFmtId="0" fontId="8" fillId="0" borderId="6" xfId="1" applyNumberFormat="1" applyFont="1" applyBorder="1" applyAlignment="1">
      <alignment horizontal="right" indent="2"/>
    </xf>
    <xf numFmtId="168" fontId="8" fillId="0" borderId="2" xfId="0" applyNumberFormat="1" applyFont="1" applyFill="1" applyBorder="1" applyAlignment="1">
      <alignment horizontal="right"/>
    </xf>
    <xf numFmtId="169" fontId="8" fillId="0" borderId="2" xfId="0" applyNumberFormat="1" applyFont="1" applyFill="1" applyBorder="1" applyAlignment="1">
      <alignment horizontal="righ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8" xfId="0" applyBorder="1"/>
    <xf numFmtId="43" fontId="2" fillId="0" borderId="8" xfId="1" applyFont="1" applyBorder="1" applyAlignment="1"/>
    <xf numFmtId="0" fontId="2" fillId="0" borderId="8" xfId="0" applyFont="1" applyBorder="1"/>
    <xf numFmtId="43" fontId="11" fillId="0" borderId="11" xfId="1" applyFont="1" applyBorder="1" applyAlignment="1">
      <alignment horizontal="center" vertical="center"/>
    </xf>
    <xf numFmtId="43" fontId="11" fillId="0" borderId="5" xfId="1" applyFont="1" applyBorder="1" applyAlignment="1">
      <alignment horizontal="center" vertical="center"/>
    </xf>
    <xf numFmtId="0" fontId="11" fillId="0" borderId="5"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0" fillId="0" borderId="0" xfId="0" applyFont="1" applyAlignment="1">
      <alignment wrapText="1"/>
    </xf>
    <xf numFmtId="0" fontId="0" fillId="0" borderId="0" xfId="0" applyAlignment="1">
      <alignment wrapText="1"/>
    </xf>
    <xf numFmtId="0" fontId="8" fillId="0" borderId="0" xfId="0" applyFont="1" applyAlignment="1">
      <alignment horizontal="left" vertical="center" wrapText="1"/>
    </xf>
    <xf numFmtId="0" fontId="8" fillId="0" borderId="0" xfId="1" applyNumberFormat="1" applyFont="1" applyBorder="1" applyAlignment="1">
      <alignment horizontal="left" vertical="center" wrapText="1"/>
    </xf>
    <xf numFmtId="0" fontId="8" fillId="0" borderId="0" xfId="4" applyFont="1" applyAlignment="1">
      <alignment horizontal="left" vertical="center" wrapText="1"/>
    </xf>
    <xf numFmtId="43" fontId="8" fillId="0" borderId="7" xfId="1" applyFont="1" applyBorder="1" applyAlignment="1">
      <alignment horizontal="center" vertical="center" wrapText="1"/>
    </xf>
    <xf numFmtId="43" fontId="8" fillId="0" borderId="3" xfId="1" applyFont="1" applyBorder="1" applyAlignment="1">
      <alignment horizontal="center" vertical="center" wrapText="1"/>
    </xf>
  </cellXfs>
  <cellStyles count="5">
    <cellStyle name="Comma" xfId="1" builtinId="3"/>
    <cellStyle name="Normal" xfId="0" builtinId="0"/>
    <cellStyle name="Percent" xfId="2" builtinId="5"/>
    <cellStyle name="style_data" xfId="3" xr:uid="{00000000-0005-0000-0000-000003000000}"/>
    <cellStyle name="style_titles"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K92"/>
  <sheetViews>
    <sheetView showGridLines="0" tabSelected="1" zoomScaleNormal="100" workbookViewId="0">
      <selection sqref="A1:I82"/>
    </sheetView>
  </sheetViews>
  <sheetFormatPr defaultRowHeight="13.2" x14ac:dyDescent="0.25"/>
  <cols>
    <col min="1" max="1" width="2.21875" customWidth="1"/>
    <col min="2" max="2" width="12.6640625" customWidth="1"/>
    <col min="3" max="8" width="14.21875" customWidth="1"/>
    <col min="9" max="9" width="2.21875" customWidth="1"/>
    <col min="10" max="10" width="10.88671875" bestFit="1" customWidth="1"/>
  </cols>
  <sheetData>
    <row r="1" spans="2:8" x14ac:dyDescent="0.25">
      <c r="B1" s="7">
        <v>44595</v>
      </c>
    </row>
    <row r="2" spans="2:8" ht="16.2" customHeight="1" x14ac:dyDescent="0.25">
      <c r="B2" s="10" t="s">
        <v>3</v>
      </c>
      <c r="C2" s="1"/>
      <c r="D2" s="1"/>
      <c r="E2" s="1"/>
      <c r="F2" s="1"/>
      <c r="G2" s="1"/>
      <c r="H2" s="1"/>
    </row>
    <row r="3" spans="2:8" ht="16.2" customHeight="1" x14ac:dyDescent="0.25">
      <c r="B3" s="10" t="s">
        <v>13</v>
      </c>
      <c r="C3" s="1"/>
      <c r="D3" s="1"/>
      <c r="E3" s="1"/>
      <c r="F3" s="1"/>
      <c r="G3" s="1"/>
      <c r="H3" s="1"/>
    </row>
    <row r="4" spans="2:8" ht="16.2" customHeight="1" x14ac:dyDescent="0.25">
      <c r="B4" s="8" t="s">
        <v>7</v>
      </c>
      <c r="C4" s="1"/>
      <c r="D4" s="1"/>
      <c r="E4" s="1"/>
      <c r="F4" s="1"/>
      <c r="G4" s="1"/>
      <c r="H4" s="1"/>
    </row>
    <row r="5" spans="2:8" ht="13.8" thickBot="1" x14ac:dyDescent="0.3">
      <c r="B5" s="30"/>
      <c r="C5" s="31"/>
      <c r="D5" s="32"/>
      <c r="E5" s="30"/>
      <c r="F5" s="30"/>
      <c r="G5" s="30"/>
      <c r="H5" s="30"/>
    </row>
    <row r="6" spans="2:8" ht="15" customHeight="1" thickTop="1" x14ac:dyDescent="0.25">
      <c r="B6" s="45" t="s">
        <v>12</v>
      </c>
      <c r="C6" s="46" t="s">
        <v>16</v>
      </c>
      <c r="D6" s="37" t="s">
        <v>2</v>
      </c>
      <c r="E6" s="38"/>
      <c r="F6" s="38"/>
      <c r="G6" s="39"/>
      <c r="H6" s="13"/>
    </row>
    <row r="7" spans="2:8" ht="28.2" customHeight="1" x14ac:dyDescent="0.25">
      <c r="B7" s="45"/>
      <c r="C7" s="46"/>
      <c r="D7" s="27" t="s">
        <v>1</v>
      </c>
      <c r="E7" s="27" t="s">
        <v>17</v>
      </c>
      <c r="F7" s="28" t="s">
        <v>18</v>
      </c>
      <c r="G7" s="29" t="s">
        <v>19</v>
      </c>
      <c r="H7" s="29" t="s">
        <v>20</v>
      </c>
    </row>
    <row r="8" spans="2:8" x14ac:dyDescent="0.25">
      <c r="B8" s="33"/>
      <c r="C8" s="34"/>
      <c r="D8" s="35"/>
      <c r="E8" s="11"/>
      <c r="F8" s="36"/>
      <c r="G8" s="12"/>
      <c r="H8" s="12"/>
    </row>
    <row r="9" spans="2:8" x14ac:dyDescent="0.25">
      <c r="B9" s="14">
        <v>1934</v>
      </c>
      <c r="C9" s="15">
        <v>983970</v>
      </c>
      <c r="D9" s="15">
        <v>8655</v>
      </c>
      <c r="E9" s="16">
        <v>8.7959998780450625E-3</v>
      </c>
      <c r="F9" s="17">
        <v>2197.9409999999998</v>
      </c>
      <c r="G9" s="17">
        <v>153.76300000000001</v>
      </c>
      <c r="H9" s="18">
        <f>G9/F9</f>
        <v>6.9957746818499686E-2</v>
      </c>
    </row>
    <row r="10" spans="2:8" x14ac:dyDescent="0.25">
      <c r="B10" s="14">
        <v>1935</v>
      </c>
      <c r="C10" s="15">
        <v>1172245</v>
      </c>
      <c r="D10" s="15">
        <v>9137</v>
      </c>
      <c r="E10" s="16">
        <v>7.7944457003442111E-3</v>
      </c>
      <c r="F10" s="17">
        <v>2084.2689999999998</v>
      </c>
      <c r="G10" s="17">
        <v>195.30099999999999</v>
      </c>
      <c r="H10" s="18">
        <f>G10/F10</f>
        <v>9.3702396379737943E-2</v>
      </c>
    </row>
    <row r="11" spans="2:8" x14ac:dyDescent="0.25">
      <c r="B11" s="14">
        <v>1936</v>
      </c>
      <c r="C11" s="15">
        <v>1257290</v>
      </c>
      <c r="D11" s="15">
        <v>12010</v>
      </c>
      <c r="E11" s="16">
        <v>9.5522910386625203E-3</v>
      </c>
      <c r="F11" s="17">
        <v>2561.9059999999999</v>
      </c>
      <c r="G11" s="17">
        <v>305.78399999999999</v>
      </c>
      <c r="H11" s="18">
        <f t="shared" ref="H11:H58" si="0">G11/F11</f>
        <v>0.11935800923218885</v>
      </c>
    </row>
    <row r="12" spans="2:8" x14ac:dyDescent="0.25">
      <c r="B12" s="14">
        <v>1937</v>
      </c>
      <c r="C12" s="15">
        <v>1237585</v>
      </c>
      <c r="D12" s="15">
        <v>13220</v>
      </c>
      <c r="E12" s="16">
        <v>1.0682094563201718E-2</v>
      </c>
      <c r="F12" s="17">
        <v>2844.1120000000001</v>
      </c>
      <c r="G12" s="17">
        <v>314.62</v>
      </c>
      <c r="H12" s="18">
        <f t="shared" si="0"/>
        <v>0.1106215226404586</v>
      </c>
    </row>
    <row r="13" spans="2:8" x14ac:dyDescent="0.25">
      <c r="B13" s="14">
        <v>1938</v>
      </c>
      <c r="C13" s="15">
        <v>1181275</v>
      </c>
      <c r="D13" s="15">
        <v>12720</v>
      </c>
      <c r="E13" s="16">
        <v>1.0768026073522254E-2</v>
      </c>
      <c r="F13" s="17">
        <v>2564.0720000000001</v>
      </c>
      <c r="G13" s="17">
        <v>276.70699999999999</v>
      </c>
      <c r="H13" s="18">
        <f t="shared" si="0"/>
        <v>0.10791701637083513</v>
      </c>
    </row>
    <row r="14" spans="2:8" x14ac:dyDescent="0.25">
      <c r="B14" s="14">
        <v>1939</v>
      </c>
      <c r="C14" s="15">
        <v>1205072</v>
      </c>
      <c r="D14" s="15">
        <v>12907</v>
      </c>
      <c r="E14" s="16">
        <v>1.0710563352231237E-2</v>
      </c>
      <c r="F14" s="17">
        <v>2441.96</v>
      </c>
      <c r="G14" s="17">
        <v>250.36</v>
      </c>
      <c r="H14" s="18">
        <f t="shared" si="0"/>
        <v>0.10252420187062851</v>
      </c>
    </row>
    <row r="15" spans="2:8" x14ac:dyDescent="0.25">
      <c r="B15" s="14">
        <v>1940</v>
      </c>
      <c r="C15" s="15">
        <v>1237186</v>
      </c>
      <c r="D15" s="15">
        <v>13336</v>
      </c>
      <c r="E15" s="16">
        <v>1.0779300768033262E-2</v>
      </c>
      <c r="F15" s="17">
        <v>2578.3139999999999</v>
      </c>
      <c r="G15" s="17">
        <v>291.75799999999998</v>
      </c>
      <c r="H15" s="18">
        <f t="shared" si="0"/>
        <v>0.11315844385129196</v>
      </c>
    </row>
    <row r="16" spans="2:8" x14ac:dyDescent="0.25">
      <c r="B16" s="14">
        <v>1941</v>
      </c>
      <c r="C16" s="15">
        <v>1216855</v>
      </c>
      <c r="D16" s="15">
        <v>13493</v>
      </c>
      <c r="E16" s="16">
        <v>1.108842055955722E-2</v>
      </c>
      <c r="F16" s="17">
        <v>2550.473</v>
      </c>
      <c r="G16" s="17">
        <v>308.34199999999998</v>
      </c>
      <c r="H16" s="18">
        <f t="shared" si="0"/>
        <v>0.12089600634862631</v>
      </c>
    </row>
    <row r="17" spans="2:8" x14ac:dyDescent="0.25">
      <c r="B17" s="14">
        <v>1942</v>
      </c>
      <c r="C17" s="15">
        <v>1211391</v>
      </c>
      <c r="D17" s="15">
        <v>12726</v>
      </c>
      <c r="E17" s="16">
        <v>1.0505278642486199E-2</v>
      </c>
      <c r="F17" s="17">
        <v>2452.34</v>
      </c>
      <c r="G17" s="17">
        <v>362.16399999999999</v>
      </c>
      <c r="H17" s="18">
        <f t="shared" si="0"/>
        <v>0.14768099040100474</v>
      </c>
    </row>
    <row r="18" spans="2:8" x14ac:dyDescent="0.25">
      <c r="B18" s="14">
        <v>1943</v>
      </c>
      <c r="C18" s="15">
        <v>1277009</v>
      </c>
      <c r="D18" s="15">
        <v>12154</v>
      </c>
      <c r="E18" s="16">
        <v>9.5175523430140272E-3</v>
      </c>
      <c r="F18" s="17">
        <v>2720</v>
      </c>
      <c r="G18" s="17">
        <v>404.63799999999998</v>
      </c>
      <c r="H18" s="18">
        <f t="shared" si="0"/>
        <v>0.14876397058823529</v>
      </c>
    </row>
    <row r="19" spans="2:8" x14ac:dyDescent="0.25">
      <c r="B19" s="14">
        <v>1944</v>
      </c>
      <c r="C19" s="15">
        <v>1238917</v>
      </c>
      <c r="D19" s="15">
        <v>13869</v>
      </c>
      <c r="E19" s="16">
        <v>1.1194454511480592E-2</v>
      </c>
      <c r="F19" s="17">
        <v>3245.6239999999998</v>
      </c>
      <c r="G19" s="17">
        <v>531.05200000000002</v>
      </c>
      <c r="H19" s="18">
        <f t="shared" si="0"/>
        <v>0.16362092466656644</v>
      </c>
    </row>
    <row r="20" spans="2:8" x14ac:dyDescent="0.25">
      <c r="B20" s="14">
        <v>1946</v>
      </c>
      <c r="C20" s="15">
        <v>1239713</v>
      </c>
      <c r="D20" s="15">
        <v>18232</v>
      </c>
      <c r="E20" s="16">
        <v>1.470662967961133E-2</v>
      </c>
      <c r="F20" s="17">
        <v>3993.2979999999998</v>
      </c>
      <c r="G20" s="17">
        <v>621.96600000000001</v>
      </c>
      <c r="H20" s="18">
        <f t="shared" si="0"/>
        <v>0.15575246325217904</v>
      </c>
    </row>
    <row r="21" spans="2:8" x14ac:dyDescent="0.25">
      <c r="B21" s="14">
        <v>1947</v>
      </c>
      <c r="C21" s="15">
        <v>1278856</v>
      </c>
      <c r="D21" s="15">
        <v>19742</v>
      </c>
      <c r="E21" s="16">
        <v>1.5437234528359722E-2</v>
      </c>
      <c r="F21" s="17">
        <v>4445.326</v>
      </c>
      <c r="G21" s="17">
        <v>714.70699999999999</v>
      </c>
      <c r="H21" s="18">
        <f t="shared" si="0"/>
        <v>0.16077718484538592</v>
      </c>
    </row>
    <row r="22" spans="2:8" x14ac:dyDescent="0.25">
      <c r="B22" s="14">
        <v>1948</v>
      </c>
      <c r="C22" s="15">
        <v>1283601</v>
      </c>
      <c r="D22" s="15">
        <v>17469</v>
      </c>
      <c r="E22" s="16">
        <v>1.3609369266617898E-2</v>
      </c>
      <c r="F22" s="17">
        <v>4271.8519999999999</v>
      </c>
      <c r="G22" s="17">
        <v>567.42100000000005</v>
      </c>
      <c r="H22" s="18">
        <f t="shared" si="0"/>
        <v>0.13282786950484241</v>
      </c>
    </row>
    <row r="23" spans="2:8" x14ac:dyDescent="0.25">
      <c r="B23" s="14">
        <v>1949</v>
      </c>
      <c r="C23" s="15">
        <v>1285684</v>
      </c>
      <c r="D23" s="15">
        <v>17411</v>
      </c>
      <c r="E23" s="16">
        <v>1.3542207883119025E-2</v>
      </c>
      <c r="F23" s="17">
        <v>4126.3580000000002</v>
      </c>
      <c r="G23" s="17">
        <v>483.52</v>
      </c>
      <c r="H23" s="18">
        <f t="shared" si="0"/>
        <v>0.11717839314960068</v>
      </c>
    </row>
    <row r="24" spans="2:8" x14ac:dyDescent="0.25">
      <c r="B24" s="14">
        <v>1950</v>
      </c>
      <c r="C24" s="15">
        <v>1304343</v>
      </c>
      <c r="D24" s="15">
        <v>18941</v>
      </c>
      <c r="E24" s="16">
        <v>1.4521487062835466E-2</v>
      </c>
      <c r="F24" s="17">
        <v>4655.8919999999998</v>
      </c>
      <c r="G24" s="17">
        <v>577.40099999999995</v>
      </c>
      <c r="H24" s="18">
        <f t="shared" si="0"/>
        <v>0.12401511890739733</v>
      </c>
    </row>
    <row r="25" spans="2:8" x14ac:dyDescent="0.25">
      <c r="B25" s="14">
        <v>1953</v>
      </c>
      <c r="C25" s="15">
        <v>1237741</v>
      </c>
      <c r="D25" s="15">
        <v>24997</v>
      </c>
      <c r="E25" s="16">
        <v>2.0195662905244313E-2</v>
      </c>
      <c r="F25" s="17">
        <v>6287.8670000000002</v>
      </c>
      <c r="G25" s="17">
        <v>778.50400000000002</v>
      </c>
      <c r="H25" s="18">
        <f t="shared" si="0"/>
        <v>0.12381050680620312</v>
      </c>
    </row>
    <row r="26" spans="2:8" x14ac:dyDescent="0.25">
      <c r="B26" s="14">
        <v>1954</v>
      </c>
      <c r="C26" s="15">
        <v>1332412</v>
      </c>
      <c r="D26" s="15">
        <v>25143</v>
      </c>
      <c r="E26" s="16">
        <v>1.8870289369954638E-2</v>
      </c>
      <c r="F26" s="17">
        <v>6387.2460000000001</v>
      </c>
      <c r="G26" s="17">
        <v>778.34199999999998</v>
      </c>
      <c r="H26" s="18">
        <f t="shared" si="0"/>
        <v>0.12185877919842135</v>
      </c>
    </row>
    <row r="27" spans="2:8" x14ac:dyDescent="0.25">
      <c r="B27" s="14">
        <v>1956</v>
      </c>
      <c r="C27" s="15">
        <v>1289193</v>
      </c>
      <c r="D27" s="15">
        <v>32131</v>
      </c>
      <c r="E27" s="16">
        <v>2.4923343517999245E-2</v>
      </c>
      <c r="F27" s="17">
        <v>8903.6110000000008</v>
      </c>
      <c r="G27" s="17">
        <v>1176.71</v>
      </c>
      <c r="H27" s="18">
        <f t="shared" si="0"/>
        <v>0.13216098502057197</v>
      </c>
    </row>
    <row r="28" spans="2:8" x14ac:dyDescent="0.25">
      <c r="B28" s="14">
        <v>1958</v>
      </c>
      <c r="C28" s="15">
        <v>1358375</v>
      </c>
      <c r="D28" s="15">
        <v>38515</v>
      </c>
      <c r="E28" s="16">
        <v>2.8353731480629429E-2</v>
      </c>
      <c r="F28" s="17">
        <v>9995.884</v>
      </c>
      <c r="G28" s="17">
        <v>1185.6199999999999</v>
      </c>
      <c r="H28" s="18">
        <f t="shared" si="0"/>
        <v>0.11861082021359991</v>
      </c>
    </row>
    <row r="29" spans="2:8" x14ac:dyDescent="0.25">
      <c r="B29" s="14">
        <v>1960</v>
      </c>
      <c r="C29" s="15">
        <v>1426148</v>
      </c>
      <c r="D29" s="15">
        <v>45439</v>
      </c>
      <c r="E29" s="16">
        <v>3.1861349593450328E-2</v>
      </c>
      <c r="F29" s="17">
        <v>12733.459000000001</v>
      </c>
      <c r="G29" s="17">
        <v>1618.548</v>
      </c>
      <c r="H29" s="18">
        <f t="shared" si="0"/>
        <v>0.1271098450154039</v>
      </c>
    </row>
    <row r="30" spans="2:8" x14ac:dyDescent="0.25">
      <c r="B30" s="14">
        <v>1962</v>
      </c>
      <c r="C30" s="15">
        <v>1483846</v>
      </c>
      <c r="D30" s="15">
        <v>55207</v>
      </c>
      <c r="E30" s="16">
        <v>3.7205343411647843E-2</v>
      </c>
      <c r="F30" s="17">
        <v>14713.504000000001</v>
      </c>
      <c r="G30" s="17">
        <v>1840.972</v>
      </c>
      <c r="H30" s="18">
        <f t="shared" si="0"/>
        <v>0.12512124915995537</v>
      </c>
    </row>
    <row r="31" spans="2:8" x14ac:dyDescent="0.25">
      <c r="B31" s="14">
        <v>1965</v>
      </c>
      <c r="C31" s="15">
        <v>1578813</v>
      </c>
      <c r="D31" s="15">
        <v>67404</v>
      </c>
      <c r="E31" s="16">
        <v>4.2692833160101931E-2</v>
      </c>
      <c r="F31" s="17">
        <v>18820.064999999999</v>
      </c>
      <c r="G31" s="17">
        <v>2414.31</v>
      </c>
      <c r="H31" s="18">
        <f t="shared" si="0"/>
        <v>0.12828382898783824</v>
      </c>
    </row>
    <row r="32" spans="2:8" x14ac:dyDescent="0.25">
      <c r="B32" s="14">
        <v>1969</v>
      </c>
      <c r="C32" s="15">
        <v>1796055</v>
      </c>
      <c r="D32" s="15">
        <v>93424</v>
      </c>
      <c r="E32" s="16">
        <v>5.2016224447469596E-2</v>
      </c>
      <c r="F32" s="17">
        <v>23459.524000000001</v>
      </c>
      <c r="G32" s="17">
        <v>2999.9650000000001</v>
      </c>
      <c r="H32" s="18">
        <f t="shared" si="0"/>
        <v>0.12787834058355149</v>
      </c>
    </row>
    <row r="33" spans="2:8" x14ac:dyDescent="0.25">
      <c r="B33" s="14">
        <v>1972</v>
      </c>
      <c r="C33" s="15">
        <v>1854146</v>
      </c>
      <c r="D33" s="15">
        <v>120761</v>
      </c>
      <c r="E33" s="16">
        <v>6.5130254036089935E-2</v>
      </c>
      <c r="F33" s="17">
        <v>33293.565000000002</v>
      </c>
      <c r="G33" s="17">
        <v>4153.25</v>
      </c>
      <c r="H33" s="18">
        <f t="shared" si="0"/>
        <v>0.12474632860734498</v>
      </c>
    </row>
    <row r="34" spans="2:8" x14ac:dyDescent="0.25">
      <c r="B34" s="14">
        <v>1976</v>
      </c>
      <c r="C34" s="15">
        <v>1819107</v>
      </c>
      <c r="D34" s="15">
        <v>139115</v>
      </c>
      <c r="E34" s="16">
        <v>7.6474336034109039E-2</v>
      </c>
      <c r="F34" s="17">
        <v>40578.379000000001</v>
      </c>
      <c r="G34" s="17">
        <v>4979.1120000000001</v>
      </c>
      <c r="H34" s="18">
        <f t="shared" si="0"/>
        <v>0.12270357078581182</v>
      </c>
    </row>
    <row r="35" spans="2:8" x14ac:dyDescent="0.25">
      <c r="B35" s="14">
        <v>1982</v>
      </c>
      <c r="C35" s="15">
        <v>1897820</v>
      </c>
      <c r="D35" s="15">
        <v>34426</v>
      </c>
      <c r="E35" s="16">
        <v>1.81397603566197E-2</v>
      </c>
      <c r="F35" s="17">
        <v>31903.845000000001</v>
      </c>
      <c r="G35" s="17">
        <v>4937.2160000000003</v>
      </c>
      <c r="H35" s="18">
        <f t="shared" si="0"/>
        <v>0.15475300861071761</v>
      </c>
    </row>
    <row r="36" spans="2:8" x14ac:dyDescent="0.25">
      <c r="B36" s="14">
        <v>1983</v>
      </c>
      <c r="C36" s="15">
        <v>1945913</v>
      </c>
      <c r="D36" s="15">
        <v>34899</v>
      </c>
      <c r="E36" s="16">
        <v>1.7934511974584681E-2</v>
      </c>
      <c r="F36" s="17">
        <v>33434.47</v>
      </c>
      <c r="G36" s="17">
        <v>5073.7870000000003</v>
      </c>
      <c r="H36" s="18">
        <f t="shared" si="0"/>
        <v>0.15175317568964006</v>
      </c>
    </row>
    <row r="37" spans="2:8" x14ac:dyDescent="0.25">
      <c r="B37" s="14">
        <v>1984</v>
      </c>
      <c r="C37" s="15">
        <v>1968128</v>
      </c>
      <c r="D37" s="15">
        <v>30436</v>
      </c>
      <c r="E37" s="16">
        <v>1.5464441337148803E-2</v>
      </c>
      <c r="F37" s="17">
        <v>34201.557000000001</v>
      </c>
      <c r="G37" s="17">
        <v>5012.75</v>
      </c>
      <c r="H37" s="18">
        <f t="shared" si="0"/>
        <v>0.14656496486402651</v>
      </c>
    </row>
    <row r="38" spans="2:8" x14ac:dyDescent="0.25">
      <c r="B38" s="14">
        <v>1985</v>
      </c>
      <c r="C38" s="15">
        <v>2015070</v>
      </c>
      <c r="D38" s="15">
        <v>22326</v>
      </c>
      <c r="E38" s="16">
        <v>1.1079515848084682E-2</v>
      </c>
      <c r="F38" s="17">
        <v>35168.822</v>
      </c>
      <c r="G38" s="17">
        <v>6044.2920000000004</v>
      </c>
      <c r="H38" s="18">
        <f t="shared" si="0"/>
        <v>0.17186506844044991</v>
      </c>
    </row>
    <row r="39" spans="2:8" x14ac:dyDescent="0.25">
      <c r="B39" s="14">
        <v>1986</v>
      </c>
      <c r="C39" s="15">
        <v>2033978</v>
      </c>
      <c r="D39" s="15">
        <v>21923</v>
      </c>
      <c r="E39" s="16">
        <v>1.0778386000241891E-2</v>
      </c>
      <c r="F39" s="17">
        <v>37799.303999999996</v>
      </c>
      <c r="G39" s="17">
        <v>6276.8</v>
      </c>
      <c r="H39" s="18">
        <f t="shared" si="0"/>
        <v>0.16605596759136096</v>
      </c>
    </row>
    <row r="40" spans="2:8" x14ac:dyDescent="0.25">
      <c r="B40" s="14">
        <v>1987</v>
      </c>
      <c r="C40" s="15">
        <v>2053084</v>
      </c>
      <c r="D40" s="15">
        <v>18157</v>
      </c>
      <c r="E40" s="16">
        <v>8.8437686913930454E-3</v>
      </c>
      <c r="F40" s="17">
        <v>40907.216999999997</v>
      </c>
      <c r="G40" s="17">
        <v>6392.9889999999996</v>
      </c>
      <c r="H40" s="18">
        <f t="shared" si="0"/>
        <v>0.15628022312053153</v>
      </c>
    </row>
    <row r="41" spans="2:8" x14ac:dyDescent="0.25">
      <c r="B41" s="14">
        <v>1988</v>
      </c>
      <c r="C41" s="15">
        <v>2096704</v>
      </c>
      <c r="D41" s="15">
        <v>20864</v>
      </c>
      <c r="E41" s="16">
        <v>9.9508562009706664E-3</v>
      </c>
      <c r="F41" s="17">
        <v>43413.055999999997</v>
      </c>
      <c r="G41" s="17">
        <v>7432.3760000000002</v>
      </c>
      <c r="H41" s="18">
        <f t="shared" si="0"/>
        <v>0.17120140079518936</v>
      </c>
    </row>
    <row r="42" spans="2:8" x14ac:dyDescent="0.25">
      <c r="B42" s="14">
        <v>1989</v>
      </c>
      <c r="C42" s="15">
        <v>2079035</v>
      </c>
      <c r="D42" s="15">
        <v>23096</v>
      </c>
      <c r="E42" s="16">
        <v>1.1109000088983589E-2</v>
      </c>
      <c r="F42" s="17">
        <v>51062.974999999999</v>
      </c>
      <c r="G42" s="17">
        <v>8953.1810000000005</v>
      </c>
      <c r="H42" s="18">
        <f t="shared" si="0"/>
        <v>0.1753360629693041</v>
      </c>
    </row>
    <row r="43" spans="2:8" x14ac:dyDescent="0.25">
      <c r="B43" s="14">
        <v>1990</v>
      </c>
      <c r="C43" s="15">
        <v>2079034</v>
      </c>
      <c r="D43" s="15">
        <v>24647</v>
      </c>
      <c r="E43" s="16">
        <v>1.1855024977946488E-2</v>
      </c>
      <c r="F43" s="17">
        <v>53698.027999999998</v>
      </c>
      <c r="G43" s="17">
        <v>9217.4989999999998</v>
      </c>
      <c r="H43" s="18">
        <f t="shared" si="0"/>
        <v>0.17165432965247812</v>
      </c>
    </row>
    <row r="44" spans="2:8" x14ac:dyDescent="0.25">
      <c r="B44" s="14">
        <v>1991</v>
      </c>
      <c r="C44" s="15">
        <v>2101746</v>
      </c>
      <c r="D44" s="15">
        <v>26680</v>
      </c>
      <c r="E44" s="16">
        <v>1.2694207577890002E-2</v>
      </c>
      <c r="F44" s="17">
        <v>55363.654999999999</v>
      </c>
      <c r="G44" s="17">
        <v>9617.366</v>
      </c>
      <c r="H44" s="18">
        <f t="shared" si="0"/>
        <v>0.17371262789640604</v>
      </c>
    </row>
    <row r="45" spans="2:8" x14ac:dyDescent="0.25">
      <c r="B45" s="14">
        <v>1992</v>
      </c>
      <c r="C45" s="15">
        <v>2111617</v>
      </c>
      <c r="D45" s="15">
        <v>27235</v>
      </c>
      <c r="E45" s="16">
        <v>1.2897698777761308E-2</v>
      </c>
      <c r="F45" s="17">
        <v>59707.135000000002</v>
      </c>
      <c r="G45" s="17">
        <v>10474.949000000001</v>
      </c>
      <c r="H45" s="18">
        <f t="shared" si="0"/>
        <v>0.17543881480831394</v>
      </c>
    </row>
    <row r="46" spans="2:8" x14ac:dyDescent="0.25">
      <c r="B46" s="14">
        <v>1993</v>
      </c>
      <c r="C46" s="15">
        <v>2204366</v>
      </c>
      <c r="D46" s="15">
        <v>32062</v>
      </c>
      <c r="E46" s="16">
        <v>1.4544771603263704E-2</v>
      </c>
      <c r="F46" s="17">
        <v>72047.376999999993</v>
      </c>
      <c r="G46" s="17">
        <v>12559.769</v>
      </c>
      <c r="H46" s="18">
        <f t="shared" si="0"/>
        <v>0.17432652683525177</v>
      </c>
    </row>
    <row r="47" spans="2:8" x14ac:dyDescent="0.25">
      <c r="B47" s="14">
        <v>1994</v>
      </c>
      <c r="C47" s="15">
        <v>2216736</v>
      </c>
      <c r="D47" s="15">
        <v>32565</v>
      </c>
      <c r="E47" s="16">
        <v>1.4690517950716731E-2</v>
      </c>
      <c r="F47" s="17">
        <v>69492.782999999996</v>
      </c>
      <c r="G47" s="17">
        <v>12312.421</v>
      </c>
      <c r="H47" s="18">
        <f t="shared" si="0"/>
        <v>0.17717553490410654</v>
      </c>
    </row>
    <row r="48" spans="2:8" x14ac:dyDescent="0.25">
      <c r="B48" s="14">
        <v>1995</v>
      </c>
      <c r="C48" s="15">
        <v>2252471</v>
      </c>
      <c r="D48" s="15">
        <v>36651</v>
      </c>
      <c r="E48" s="16">
        <v>1.6271463650364422E-2</v>
      </c>
      <c r="F48" s="17">
        <v>78756.293000000005</v>
      </c>
      <c r="G48" s="17">
        <v>14259.048000000001</v>
      </c>
      <c r="H48" s="18">
        <f t="shared" si="0"/>
        <v>0.18105280805941437</v>
      </c>
    </row>
    <row r="49" spans="2:8" x14ac:dyDescent="0.25">
      <c r="B49" s="14">
        <v>1996</v>
      </c>
      <c r="C49" s="15">
        <v>2314254</v>
      </c>
      <c r="D49" s="15">
        <v>41714</v>
      </c>
      <c r="E49" s="16">
        <v>1.802481490795738E-2</v>
      </c>
      <c r="F49" s="17">
        <v>95003.316999999995</v>
      </c>
      <c r="G49" s="17">
        <v>16336.255999999999</v>
      </c>
      <c r="H49" s="18">
        <f t="shared" si="0"/>
        <v>0.17195458554357634</v>
      </c>
    </row>
    <row r="50" spans="2:8" x14ac:dyDescent="0.25">
      <c r="B50" s="14">
        <v>1997</v>
      </c>
      <c r="C50" s="15">
        <v>2258366</v>
      </c>
      <c r="D50" s="15">
        <v>47800</v>
      </c>
      <c r="E50" s="16">
        <v>2.11657454991795E-2</v>
      </c>
      <c r="F50" s="17">
        <v>104860.58</v>
      </c>
      <c r="G50" s="17">
        <v>19957.705000000002</v>
      </c>
      <c r="H50" s="18">
        <f t="shared" si="0"/>
        <v>0.19032609775761303</v>
      </c>
    </row>
    <row r="51" spans="2:8" x14ac:dyDescent="0.25">
      <c r="B51" s="14">
        <v>1998</v>
      </c>
      <c r="C51" s="15">
        <v>2282055</v>
      </c>
      <c r="D51" s="15">
        <v>49913</v>
      </c>
      <c r="E51" s="16">
        <v>2.1871953129963997E-2</v>
      </c>
      <c r="F51" s="17">
        <v>117965.303</v>
      </c>
      <c r="G51" s="17">
        <v>22676.23</v>
      </c>
      <c r="H51" s="18">
        <f t="shared" si="0"/>
        <v>0.19222796384458912</v>
      </c>
    </row>
    <row r="52" spans="2:8" x14ac:dyDescent="0.25">
      <c r="B52" s="14">
        <v>1999</v>
      </c>
      <c r="C52" s="15">
        <v>2336840</v>
      </c>
      <c r="D52" s="15">
        <v>53819</v>
      </c>
      <c r="E52" s="16">
        <v>2.3030673901508019E-2</v>
      </c>
      <c r="F52" s="17">
        <v>135076.42199999999</v>
      </c>
      <c r="G52" s="17">
        <v>24809.821</v>
      </c>
      <c r="H52" s="18">
        <f t="shared" si="0"/>
        <v>0.1836724769034821</v>
      </c>
    </row>
    <row r="53" spans="2:8" x14ac:dyDescent="0.25">
      <c r="B53" s="14">
        <v>2000</v>
      </c>
      <c r="C53" s="15">
        <v>2349361</v>
      </c>
      <c r="D53" s="15">
        <v>51159</v>
      </c>
      <c r="E53" s="16">
        <v>2.1775708373468362E-2</v>
      </c>
      <c r="F53" s="17">
        <v>126095.81200000001</v>
      </c>
      <c r="G53" s="17">
        <v>24032.595000000001</v>
      </c>
      <c r="H53" s="18">
        <f t="shared" si="0"/>
        <v>0.19058995393122177</v>
      </c>
    </row>
    <row r="54" spans="2:8" x14ac:dyDescent="0.25">
      <c r="B54" s="14">
        <v>2001</v>
      </c>
      <c r="C54" s="15">
        <v>2363100</v>
      </c>
      <c r="D54" s="15">
        <v>50456</v>
      </c>
      <c r="E54" s="16">
        <v>2.1351614404807245E-2</v>
      </c>
      <c r="F54" s="17">
        <v>129638.497</v>
      </c>
      <c r="G54" s="17">
        <v>23744.157999999999</v>
      </c>
      <c r="H54" s="18">
        <f t="shared" si="0"/>
        <v>0.18315668994527143</v>
      </c>
    </row>
    <row r="55" spans="2:8" x14ac:dyDescent="0.25">
      <c r="B55" s="14" t="s">
        <v>4</v>
      </c>
      <c r="C55" s="15">
        <v>2389533</v>
      </c>
      <c r="D55" s="15">
        <v>28074</v>
      </c>
      <c r="E55" s="16">
        <v>1.1748739188787098E-2</v>
      </c>
      <c r="F55" s="17">
        <v>105339.413</v>
      </c>
      <c r="G55" s="17">
        <v>18841.121999999999</v>
      </c>
      <c r="H55" s="18">
        <f t="shared" si="0"/>
        <v>0.17886108782474419</v>
      </c>
    </row>
    <row r="56" spans="2:8" x14ac:dyDescent="0.25">
      <c r="B56" s="14" t="s">
        <v>5</v>
      </c>
      <c r="C56" s="15">
        <v>2394749</v>
      </c>
      <c r="D56" s="15">
        <v>27309</v>
      </c>
      <c r="E56" s="16">
        <v>1.1403700346048793E-2</v>
      </c>
      <c r="F56" s="17">
        <v>90429.009000000005</v>
      </c>
      <c r="G56" s="17">
        <v>18709.021000000001</v>
      </c>
      <c r="H56" s="18">
        <f t="shared" si="0"/>
        <v>0.20689180614596805</v>
      </c>
    </row>
    <row r="57" spans="2:8" x14ac:dyDescent="0.25">
      <c r="B57" s="14" t="s">
        <v>6</v>
      </c>
      <c r="C57" s="15">
        <v>2344354</v>
      </c>
      <c r="D57" s="15">
        <v>19294</v>
      </c>
      <c r="E57" s="16">
        <v>8.2299857444737435E-3</v>
      </c>
      <c r="F57" s="17">
        <v>102077.96400000001</v>
      </c>
      <c r="G57" s="17">
        <v>22219.722000000002</v>
      </c>
      <c r="H57" s="18">
        <f t="shared" si="0"/>
        <v>0.21767403197814564</v>
      </c>
    </row>
    <row r="58" spans="2:8" x14ac:dyDescent="0.25">
      <c r="B58" s="14">
        <v>2005</v>
      </c>
      <c r="C58" s="19">
        <v>2394516</v>
      </c>
      <c r="D58" s="19">
        <v>23291</v>
      </c>
      <c r="E58" s="20">
        <v>9.7268090921088027E-3</v>
      </c>
      <c r="F58" s="21">
        <v>121213.977</v>
      </c>
      <c r="G58" s="21">
        <v>25646.66</v>
      </c>
      <c r="H58" s="22">
        <f t="shared" si="0"/>
        <v>0.21158170563119136</v>
      </c>
    </row>
    <row r="59" spans="2:8" x14ac:dyDescent="0.25">
      <c r="B59" s="14">
        <v>2006</v>
      </c>
      <c r="C59" s="19">
        <v>2373218</v>
      </c>
      <c r="D59" s="19">
        <v>15449</v>
      </c>
      <c r="E59" s="20">
        <v>6.5097264558081052E-3</v>
      </c>
      <c r="F59" s="21">
        <v>107327.75599999999</v>
      </c>
      <c r="G59" s="21">
        <v>21795.615000000002</v>
      </c>
      <c r="H59" s="22">
        <f>G59/F59</f>
        <v>0.2030752883718169</v>
      </c>
    </row>
    <row r="60" spans="2:8" x14ac:dyDescent="0.25">
      <c r="B60" s="14">
        <v>2007</v>
      </c>
      <c r="C60" s="19">
        <v>2370425</v>
      </c>
      <c r="D60" s="19">
        <v>16608</v>
      </c>
      <c r="E60" s="20">
        <v>7.0063385257917886E-3</v>
      </c>
      <c r="F60" s="21">
        <v>129496.933</v>
      </c>
      <c r="G60" s="21">
        <v>24614.654999999999</v>
      </c>
      <c r="H60" s="22">
        <v>0.19007905770247083</v>
      </c>
    </row>
    <row r="61" spans="2:8" x14ac:dyDescent="0.25">
      <c r="B61" s="14">
        <v>2008</v>
      </c>
      <c r="C61" s="19">
        <v>2421137</v>
      </c>
      <c r="D61" s="19">
        <v>14626</v>
      </c>
      <c r="E61" s="20">
        <v>6.0409633986015657E-3</v>
      </c>
      <c r="F61" s="21">
        <v>106738.008</v>
      </c>
      <c r="G61" s="21">
        <v>20168.221000000001</v>
      </c>
      <c r="H61" s="22">
        <v>0.18895069692512906</v>
      </c>
    </row>
    <row r="62" spans="2:8" x14ac:dyDescent="0.25">
      <c r="B62" s="14">
        <v>2009</v>
      </c>
      <c r="C62" s="19">
        <v>2389130</v>
      </c>
      <c r="D62" s="19">
        <v>5668</v>
      </c>
      <c r="E62" s="20">
        <v>2.3724117147246068E-3</v>
      </c>
      <c r="F62" s="21">
        <v>71579.615999999995</v>
      </c>
      <c r="G62" s="21">
        <v>13552.717000000001</v>
      </c>
      <c r="H62" s="22">
        <v>0.18933766003997565</v>
      </c>
    </row>
    <row r="63" spans="2:8" x14ac:dyDescent="0.25">
      <c r="B63" s="14">
        <v>2010</v>
      </c>
      <c r="C63" s="19">
        <v>2423241</v>
      </c>
      <c r="D63" s="19" t="s">
        <v>8</v>
      </c>
      <c r="E63" s="19" t="s">
        <v>8</v>
      </c>
      <c r="F63" s="21" t="s">
        <v>8</v>
      </c>
      <c r="G63" s="21" t="s">
        <v>8</v>
      </c>
      <c r="H63" s="22" t="s">
        <v>8</v>
      </c>
    </row>
    <row r="64" spans="2:8" x14ac:dyDescent="0.25">
      <c r="B64" s="14">
        <v>2011</v>
      </c>
      <c r="C64" s="19">
        <v>2471232</v>
      </c>
      <c r="D64" s="19">
        <v>4415</v>
      </c>
      <c r="E64" s="20">
        <v>1.78655828347966E-3</v>
      </c>
      <c r="F64" s="23">
        <v>80415.611000000004</v>
      </c>
      <c r="G64" s="21">
        <v>10903.197</v>
      </c>
      <c r="H64" s="22">
        <v>0.13558557678558208</v>
      </c>
    </row>
    <row r="65" spans="2:8" x14ac:dyDescent="0.25">
      <c r="B65" s="14">
        <v>2012</v>
      </c>
      <c r="C65" s="19">
        <v>2500158</v>
      </c>
      <c r="D65" s="19">
        <v>3738</v>
      </c>
      <c r="E65" s="20">
        <v>1.78655828347966E-3</v>
      </c>
      <c r="F65" s="21">
        <f>62445840/1000</f>
        <v>62445.84</v>
      </c>
      <c r="G65" s="21">
        <f>8497115/1000</f>
        <v>8497.1149999999998</v>
      </c>
      <c r="H65" s="22">
        <f>G65/F65</f>
        <v>0.13607175433944038</v>
      </c>
    </row>
    <row r="66" spans="2:8" x14ac:dyDescent="0.25">
      <c r="B66" s="14">
        <v>2013</v>
      </c>
      <c r="C66" s="19">
        <v>2554665</v>
      </c>
      <c r="D66" s="19">
        <v>4699</v>
      </c>
      <c r="E66" s="20">
        <v>1.839380114418133E-3</v>
      </c>
      <c r="F66" s="21">
        <v>86327.421000000002</v>
      </c>
      <c r="G66" s="21">
        <v>16627.206999999999</v>
      </c>
      <c r="H66" s="22">
        <v>0.19260632146070944</v>
      </c>
    </row>
    <row r="67" spans="2:8" x14ac:dyDescent="0.25">
      <c r="B67" s="14">
        <v>2014</v>
      </c>
      <c r="C67" s="19">
        <v>2585984</v>
      </c>
      <c r="D67" s="19">
        <v>5158</v>
      </c>
      <c r="E67" s="20">
        <f t="shared" ref="E67:E71" si="1">D67/C67</f>
        <v>1.9945985744691383E-3</v>
      </c>
      <c r="F67" s="21">
        <f>90139044/1000</f>
        <v>90139.043999999994</v>
      </c>
      <c r="G67" s="21">
        <f>16390024/1000</f>
        <v>16390.024000000001</v>
      </c>
      <c r="H67" s="22">
        <f t="shared" ref="H67:H71" si="2">G67/F67</f>
        <v>0.18183046183627155</v>
      </c>
    </row>
    <row r="68" spans="2:8" x14ac:dyDescent="0.25">
      <c r="B68" s="14">
        <v>2015</v>
      </c>
      <c r="C68" s="19">
        <v>2669613</v>
      </c>
      <c r="D68" s="19">
        <v>4918</v>
      </c>
      <c r="E68" s="20">
        <f t="shared" si="1"/>
        <v>1.8422145831624285E-3</v>
      </c>
      <c r="F68" s="21">
        <f>88247498/1000</f>
        <v>88247.498000000007</v>
      </c>
      <c r="G68" s="21">
        <f>17072821/1000</f>
        <v>17072.821</v>
      </c>
      <c r="H68" s="22">
        <f t="shared" si="2"/>
        <v>0.19346521303074224</v>
      </c>
    </row>
    <row r="69" spans="2:8" x14ac:dyDescent="0.25">
      <c r="B69" s="14">
        <v>2016</v>
      </c>
      <c r="C69" s="19">
        <v>2700727</v>
      </c>
      <c r="D69" s="19">
        <v>5219</v>
      </c>
      <c r="E69" s="20">
        <f t="shared" si="1"/>
        <v>1.9324426348905314E-3</v>
      </c>
      <c r="F69" s="21">
        <f>107791347/1000</f>
        <v>107791.34699999999</v>
      </c>
      <c r="G69" s="21">
        <f>18296215/1000</f>
        <v>18296.215</v>
      </c>
      <c r="H69" s="22">
        <f t="shared" si="2"/>
        <v>0.16973732594695196</v>
      </c>
    </row>
    <row r="70" spans="2:8" x14ac:dyDescent="0.25">
      <c r="B70" s="14">
        <v>2017</v>
      </c>
      <c r="C70" s="19">
        <v>2770702</v>
      </c>
      <c r="D70" s="19">
        <v>5185</v>
      </c>
      <c r="E70" s="20">
        <f t="shared" si="1"/>
        <v>1.8713668954654812E-3</v>
      </c>
      <c r="F70" s="21">
        <f>106177987/1000</f>
        <v>106177.98699999999</v>
      </c>
      <c r="G70" s="21">
        <f>19939525/1000</f>
        <v>19939.525000000001</v>
      </c>
      <c r="H70" s="22">
        <f t="shared" si="2"/>
        <v>0.18779339826813635</v>
      </c>
    </row>
    <row r="71" spans="2:8" x14ac:dyDescent="0.25">
      <c r="B71" s="14">
        <v>2018</v>
      </c>
      <c r="C71" s="19">
        <v>2797934</v>
      </c>
      <c r="D71" s="19">
        <v>5484</v>
      </c>
      <c r="E71" s="20">
        <f t="shared" si="1"/>
        <v>1.9600176415884006E-3</v>
      </c>
      <c r="F71" s="21">
        <v>106021.092</v>
      </c>
      <c r="G71" s="21">
        <v>20179.613000000001</v>
      </c>
      <c r="H71" s="22">
        <f t="shared" si="2"/>
        <v>0.19033583430738479</v>
      </c>
    </row>
    <row r="72" spans="2:8" x14ac:dyDescent="0.25">
      <c r="B72" s="14">
        <v>2019</v>
      </c>
      <c r="C72" s="19">
        <v>2814486</v>
      </c>
      <c r="D72" s="19">
        <v>2570</v>
      </c>
      <c r="E72" s="20">
        <f t="shared" ref="E72:E73" si="3">D72/C72</f>
        <v>9.131329841399105E-4</v>
      </c>
      <c r="F72" s="21">
        <v>77237.684999999998</v>
      </c>
      <c r="G72" s="21">
        <v>13214.991</v>
      </c>
      <c r="H72" s="22">
        <f t="shared" ref="H72:H73" si="4">G72/F72</f>
        <v>0.17109512021236783</v>
      </c>
    </row>
    <row r="73" spans="2:8" x14ac:dyDescent="0.25">
      <c r="B73" s="14">
        <v>2020</v>
      </c>
      <c r="C73" s="19">
        <v>3342717</v>
      </c>
      <c r="D73" s="19">
        <v>1275</v>
      </c>
      <c r="E73" s="20">
        <f t="shared" si="3"/>
        <v>3.8142624697214871E-4</v>
      </c>
      <c r="F73" s="21">
        <v>63541.686999999998</v>
      </c>
      <c r="G73" s="21">
        <v>9333.5229999999992</v>
      </c>
      <c r="H73" s="22">
        <f t="shared" si="4"/>
        <v>0.14688818381545329</v>
      </c>
    </row>
    <row r="74" spans="2:8" x14ac:dyDescent="0.25">
      <c r="B74" s="24"/>
      <c r="C74" s="25"/>
      <c r="D74" s="25"/>
      <c r="E74" s="26"/>
      <c r="F74" s="25"/>
      <c r="G74" s="25"/>
      <c r="H74" s="26"/>
    </row>
    <row r="75" spans="2:8" x14ac:dyDescent="0.25">
      <c r="B75" s="2"/>
      <c r="C75" s="3"/>
      <c r="D75" s="4"/>
      <c r="E75" s="5"/>
      <c r="F75" s="5"/>
      <c r="G75" s="5"/>
      <c r="H75" s="5"/>
    </row>
    <row r="76" spans="2:8" ht="51" customHeight="1" x14ac:dyDescent="0.25">
      <c r="B76" s="42" t="s">
        <v>21</v>
      </c>
      <c r="C76" s="42"/>
      <c r="D76" s="42"/>
      <c r="E76" s="42"/>
      <c r="F76" s="42"/>
      <c r="G76" s="42"/>
      <c r="H76" s="42"/>
    </row>
    <row r="77" spans="2:8" s="9" customFormat="1" ht="24" customHeight="1" x14ac:dyDescent="0.25">
      <c r="B77" s="43" t="s">
        <v>14</v>
      </c>
      <c r="C77" s="43"/>
      <c r="D77" s="43"/>
      <c r="E77" s="43"/>
      <c r="F77" s="43"/>
      <c r="G77" s="43"/>
      <c r="H77" s="43"/>
    </row>
    <row r="78" spans="2:8" s="9" customFormat="1" ht="37.799999999999997" customHeight="1" x14ac:dyDescent="0.25">
      <c r="B78" s="43" t="s">
        <v>9</v>
      </c>
      <c r="C78" s="43"/>
      <c r="D78" s="43"/>
      <c r="E78" s="43"/>
      <c r="F78" s="43"/>
      <c r="G78" s="43"/>
      <c r="H78" s="43"/>
    </row>
    <row r="79" spans="2:8" s="9" customFormat="1" ht="71.400000000000006" customHeight="1" x14ac:dyDescent="0.25">
      <c r="B79" s="44" t="s">
        <v>15</v>
      </c>
      <c r="C79" s="44"/>
      <c r="D79" s="44"/>
      <c r="E79" s="44"/>
      <c r="F79" s="44"/>
      <c r="G79" s="44"/>
      <c r="H79" s="44"/>
    </row>
    <row r="80" spans="2:8" s="9" customFormat="1" ht="18" customHeight="1" x14ac:dyDescent="0.25">
      <c r="B80" s="44" t="s">
        <v>0</v>
      </c>
      <c r="C80" s="44"/>
      <c r="D80" s="44"/>
      <c r="E80" s="44"/>
      <c r="F80" s="44"/>
      <c r="G80" s="44"/>
      <c r="H80" s="44"/>
    </row>
    <row r="81" spans="2:11" s="9" customFormat="1" ht="24" customHeight="1" x14ac:dyDescent="0.25">
      <c r="B81" s="42" t="s">
        <v>10</v>
      </c>
      <c r="C81" s="42"/>
      <c r="D81" s="42"/>
      <c r="E81" s="42"/>
      <c r="F81" s="42"/>
      <c r="G81" s="42"/>
      <c r="H81" s="42"/>
    </row>
    <row r="82" spans="2:11" s="9" customFormat="1" ht="18" customHeight="1" x14ac:dyDescent="0.25">
      <c r="B82" s="42" t="s">
        <v>11</v>
      </c>
      <c r="C82" s="42"/>
      <c r="D82" s="42"/>
      <c r="E82" s="42"/>
      <c r="F82" s="42"/>
      <c r="G82" s="42"/>
      <c r="H82" s="42"/>
    </row>
    <row r="83" spans="2:11" x14ac:dyDescent="0.25">
      <c r="B83" s="6"/>
    </row>
    <row r="84" spans="2:11" ht="12" customHeight="1" x14ac:dyDescent="0.25">
      <c r="B84" s="6"/>
    </row>
    <row r="85" spans="2:11" x14ac:dyDescent="0.25">
      <c r="B85" s="6"/>
    </row>
    <row r="86" spans="2:11" x14ac:dyDescent="0.25">
      <c r="B86" s="6"/>
    </row>
    <row r="87" spans="2:11" x14ac:dyDescent="0.25">
      <c r="B87" s="40"/>
      <c r="C87" s="41"/>
      <c r="D87" s="41"/>
      <c r="E87" s="41"/>
      <c r="F87" s="41"/>
      <c r="G87" s="41"/>
      <c r="H87" s="41"/>
      <c r="I87" s="41"/>
      <c r="J87" s="41"/>
      <c r="K87" s="41"/>
    </row>
    <row r="88" spans="2:11" x14ac:dyDescent="0.25">
      <c r="B88" s="41"/>
      <c r="C88" s="41"/>
      <c r="D88" s="41"/>
      <c r="E88" s="41"/>
      <c r="F88" s="41"/>
      <c r="G88" s="41"/>
      <c r="H88" s="41"/>
      <c r="I88" s="41"/>
      <c r="J88" s="41"/>
      <c r="K88" s="41"/>
    </row>
    <row r="89" spans="2:11" x14ac:dyDescent="0.25">
      <c r="B89" s="6"/>
    </row>
    <row r="90" spans="2:11" x14ac:dyDescent="0.25">
      <c r="B90" s="6"/>
    </row>
    <row r="91" spans="2:11" x14ac:dyDescent="0.25">
      <c r="B91" s="6"/>
    </row>
    <row r="92" spans="2:11" x14ac:dyDescent="0.25">
      <c r="B92" s="6"/>
    </row>
  </sheetData>
  <mergeCells count="11">
    <mergeCell ref="D6:G6"/>
    <mergeCell ref="B87:K88"/>
    <mergeCell ref="B76:H76"/>
    <mergeCell ref="B77:H77"/>
    <mergeCell ref="B78:H78"/>
    <mergeCell ref="B79:H79"/>
    <mergeCell ref="B80:H80"/>
    <mergeCell ref="B81:H81"/>
    <mergeCell ref="B82:H82"/>
    <mergeCell ref="B6:B7"/>
    <mergeCell ref="C6:C7"/>
  </mergeCells>
  <phoneticPr fontId="0" type="noConversion"/>
  <printOptions horizontalCentered="1"/>
  <pageMargins left="0.25" right="0.25" top="0.75" bottom="0.75" header="0.3" footer="0.3"/>
  <pageSetup scale="54" orientation="portrait" r:id="rId1"/>
  <headerFooter alignWithMargins="0"/>
  <ignoredErrors>
    <ignoredError sqref="B55:B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Estate Tax Deaths</vt:lpstr>
      <vt:lpstr>'Estate Tax Deaths'!Print_Area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2021-03-05T21:12:08Z</cp:lastPrinted>
  <dcterms:created xsi:type="dcterms:W3CDTF">2003-07-24T18:28:34Z</dcterms:created>
  <dcterms:modified xsi:type="dcterms:W3CDTF">2022-02-03T17:38:07Z</dcterms:modified>
</cp:coreProperties>
</file>