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55" yWindow="32760" windowWidth="31800" windowHeight="18540" activeTab="0"/>
  </bookViews>
  <sheets>
    <sheet name="Estate Tax Deaths" sheetId="1" r:id="rId1"/>
  </sheets>
  <definedNames>
    <definedName name="_xlnm.Print_Area" localSheetId="0">'Estate Tax Deaths'!$A$1:$G$83</definedName>
  </definedNames>
  <calcPr fullCalcOnLoad="1"/>
</workbook>
</file>

<file path=xl/sharedStrings.xml><?xml version="1.0" encoding="utf-8"?>
<sst xmlns="http://schemas.openxmlformats.org/spreadsheetml/2006/main" count="34" uniqueCount="30">
  <si>
    <t>[3] Total adult deaths represent those of individuals age 20 and over, plus deaths for which age was unavailable.</t>
  </si>
  <si>
    <t>Total gross</t>
  </si>
  <si>
    <t>estate at date</t>
  </si>
  <si>
    <t>of death</t>
  </si>
  <si>
    <t>Percentage</t>
  </si>
  <si>
    <t xml:space="preserve"> of adult</t>
  </si>
  <si>
    <t>deaths</t>
  </si>
  <si>
    <t>Number</t>
  </si>
  <si>
    <t>Total adult</t>
  </si>
  <si>
    <t>deaths [3]</t>
  </si>
  <si>
    <t>Taxable estate tax returns [4,5]</t>
  </si>
  <si>
    <t>Estate tax</t>
  </si>
  <si>
    <t>after credits</t>
  </si>
  <si>
    <t>Taxable Estate Tax Returns as a Percentage of Adult Deaths,</t>
  </si>
  <si>
    <t>2002</t>
  </si>
  <si>
    <t>2003</t>
  </si>
  <si>
    <t>2004</t>
  </si>
  <si>
    <t>[Money amounts are in millions of dollars]</t>
  </si>
  <si>
    <t>Effective</t>
  </si>
  <si>
    <t>estate tax</t>
  </si>
  <si>
    <t>rate</t>
  </si>
  <si>
    <t>N.A.</t>
  </si>
  <si>
    <t>[1] Starting with 1965, number of returns, total gross estate at date of death, and estate tax after credits are estimates based on samples. Beginning with 1982, numbers in columns 2-5 have been revised to reflect returns filed more than 3 calendar years after a decedent's death. Data for 2005 to 2009 are estimates.</t>
  </si>
  <si>
    <t xml:space="preserve">[4] Prior to 1964, a return was taxable if it showed an estate tax before credits. Starting with 1964, the classification was based on estate tax after credits.  </t>
  </si>
  <si>
    <t>[5] Year-to-year comparability of the data is affected by changes in the gross estate filing threshold which is based on year of death.</t>
  </si>
  <si>
    <t>Year of death [2]</t>
  </si>
  <si>
    <t>Selected Years of Death, 1934-2019 [1]</t>
  </si>
  <si>
    <r>
      <rPr>
        <b/>
        <sz val="10"/>
        <rFont val="Arial"/>
        <family val="2"/>
      </rPr>
      <t>Notes:</t>
    </r>
    <r>
      <rPr>
        <sz val="10"/>
        <rFont val="Arial"/>
        <family val="2"/>
      </rPr>
      <t xml:space="preserve"> N.A.: The federal estate tax was repealed only for calendar year 2010. All amounts are in current dollars. Tax data starting 2014 are by filing year based on latest available IRS data.</t>
    </r>
  </si>
  <si>
    <t>[2] Prior to 1982, year of death figures were approximated using data from returns filed in a single calendar year. While many of the returns filed in a given calendar year represent returns of decedents who died in the immediately preceding year, others represent returns of decedents who died in earlier years. Starting 1982 through 2016, the statistics are by year of death, using the year of death reported on the estate tax returns filed during periods of at least 3 successive years. Starting 2017, estimates are from the Centers for Disease Control and Prevention (CDC), National Center for Health Statistics, Underlying Cause of Death Estimates, 1999-2019 (compiled by the CDC via CDC WONDER Online Database; accessed 05-Mar-2021).</t>
  </si>
  <si>
    <r>
      <rPr>
        <b/>
        <sz val="10"/>
        <rFont val="Arial"/>
        <family val="2"/>
      </rPr>
      <t>Sources:</t>
    </r>
    <r>
      <rPr>
        <sz val="10"/>
        <rFont val="Arial"/>
        <family val="2"/>
      </rPr>
      <t xml:space="preserve"> IRS, Statistics of Income, Historical Table 17. Taxable Estate Tax Returns as a Percentage of Adult Deaths, Selected Years of Death, 1934-2016; IRS, Statistics of Income, Estate Tax Statistics, Table 1: Selected Income, Deduction and Tax Computation Items, by Tax Status and Size of Gross Estate. March 2021; Centers for Disease Control and Prevention (CDC), National Center for Health Statistics, </t>
    </r>
    <r>
      <rPr>
        <i/>
        <sz val="10"/>
        <rFont val="Arial"/>
        <family val="2"/>
      </rPr>
      <t xml:space="preserve">Mortality in the United States </t>
    </r>
    <r>
      <rPr>
        <sz val="10"/>
        <rFont val="Arial"/>
        <family val="2"/>
      </rPr>
      <t xml:space="preserve">reports and </t>
    </r>
    <r>
      <rPr>
        <i/>
        <sz val="10"/>
        <rFont val="Arial"/>
        <family val="2"/>
      </rPr>
      <t>Underlying Cause of Death</t>
    </r>
    <r>
      <rPr>
        <sz val="10"/>
        <rFont val="Arial"/>
        <family val="2"/>
      </rPr>
      <t xml:space="preserve"> estimates.</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</si>
</sst>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0&quot;    &quot;;#,##0&quot;    &quot;;&quot;--    &quot;;@&quot;    &quot;"/>
    <numFmt numFmtId="166" formatCode="#,##0&quot;                  &quot;;#,##0&quot;                  &quot;;\ \ \ \ \ \ \ \ \ \ \ \ \ \ \ \ \ \ &quot;-                  &quot;;@&quot;                  &quot;"/>
    <numFmt numFmtId="167" formatCode="_(&quot;$&quot;* #,##0_);_(&quot;$&quot;* \(#,##0\);_(&quot;$&quot;* &quot;-&quot;??_);_(@_)"/>
    <numFmt numFmtId="168" formatCode="_(* #,##0.0000_);_(* \(#,##0.0000\);_(* &quot;-&quot;??_);_(@_)"/>
    <numFmt numFmtId="169" formatCode="[$-409]dddd\,\ mmmm\ dd\,\ yyyy"/>
    <numFmt numFmtId="170" formatCode="[$-409]d\-mmm\-yy;@"/>
    <numFmt numFmtId="171" formatCode="#,##0&quot;     &quot;;@&quot;     &quot;"/>
    <numFmt numFmtId="172" formatCode="#,##0.00%&quot;     &quot;;@&quot;     &quot;"/>
    <numFmt numFmtId="173" formatCode="\ \ \ \ \ \ @"/>
    <numFmt numFmtId="174" formatCode="#,##0&quot;        &quot;;#,##0&quot;        &quot;;&quot;--        &quot;;@&quot;        &quot;"/>
    <numFmt numFmtId="175" formatCode="#,##0.00&quot;         &quot;;\-#,##0.00&quot;         &quot;;&quot;--         &quot;;@&quot;         &quot;\ \ "/>
    <numFmt numFmtId="176" formatCode="#,##0&quot;   &quot;;@&quot;   &quot;"/>
    <numFmt numFmtId="177" formatCode="#,##0.00%&quot;   &quot;;@&quot;   &quot;"/>
    <numFmt numFmtId="178" formatCode="&quot;Yes&quot;;&quot;Yes&quot;;&quot;No&quot;"/>
    <numFmt numFmtId="179" formatCode="&quot;True&quot;;&quot;True&quot;;&quot;False&quot;"/>
    <numFmt numFmtId="180" formatCode="&quot;On&quot;;&quot;On&quot;;&quot;Off&quot;"/>
    <numFmt numFmtId="181" formatCode="[$€-2]\ #,##0.00_);[Red]\([$€-2]\ #,##0.00\)"/>
    <numFmt numFmtId="182" formatCode="[$-409]h:mm:ss\ AM/PM"/>
    <numFmt numFmtId="183" formatCode="&quot;$&quot;#,##0.00"/>
    <numFmt numFmtId="184" formatCode="&quot;$&quot;#,##0.0"/>
    <numFmt numFmtId="185" formatCode="&quot;$&quot;#,##0"/>
    <numFmt numFmtId="186" formatCode="#,##0.0%&quot;   &quot;;@&quot;   &quot;"/>
  </numFmts>
  <fonts count="41">
    <font>
      <sz val="10"/>
      <name val="Arial"/>
      <family val="2"/>
    </font>
    <font>
      <sz val="10"/>
      <name val="Times New Roman"/>
      <family val="1"/>
    </font>
    <font>
      <sz val="7"/>
      <name val="Helv"/>
      <family val="0"/>
    </font>
    <font>
      <b/>
      <sz val="10"/>
      <name val="Helv"/>
      <family val="0"/>
    </font>
    <font>
      <b/>
      <sz val="10"/>
      <name val="Arial"/>
      <family val="2"/>
    </font>
    <font>
      <i/>
      <sz val="10"/>
      <name val="Arial"/>
      <family val="2"/>
    </font>
    <font>
      <b/>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style="double"/>
      <bottom>
        <color indexed="63"/>
      </bottom>
    </border>
    <border>
      <left style="thin"/>
      <right>
        <color indexed="63"/>
      </right>
      <top style="double"/>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double"/>
      <bottom>
        <color indexed="63"/>
      </bottom>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165" fontId="2" fillId="0" borderId="9">
      <alignment horizontal="right"/>
      <protection/>
    </xf>
    <xf numFmtId="0" fontId="3" fillId="0" borderId="0">
      <alignment horizontal="left"/>
      <protection/>
    </xf>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cellStyleXfs>
  <cellXfs count="58">
    <xf numFmtId="0" fontId="0" fillId="0" borderId="0" xfId="0" applyAlignment="1">
      <alignment/>
    </xf>
    <xf numFmtId="43" fontId="1" fillId="0" borderId="0" xfId="42" applyFont="1" applyAlignment="1">
      <alignment/>
    </xf>
    <xf numFmtId="0" fontId="1" fillId="0" borderId="0" xfId="0" applyFont="1" applyAlignment="1">
      <alignment/>
    </xf>
    <xf numFmtId="0" fontId="0" fillId="0" borderId="0" xfId="0" applyAlignment="1">
      <alignment horizontal="centerContinuous"/>
    </xf>
    <xf numFmtId="0" fontId="0" fillId="0" borderId="0" xfId="42" applyNumberFormat="1" applyFont="1" applyBorder="1" applyAlignment="1">
      <alignment horizontal="right"/>
    </xf>
    <xf numFmtId="164" fontId="0" fillId="0" borderId="0" xfId="58" applyNumberFormat="1" applyFont="1" applyBorder="1">
      <alignment horizontal="right"/>
      <protection/>
    </xf>
    <xf numFmtId="166" fontId="0" fillId="0" borderId="0" xfId="58" applyNumberFormat="1" applyFont="1" applyFill="1" applyBorder="1">
      <alignment horizontal="right"/>
      <protection/>
    </xf>
    <xf numFmtId="10" fontId="0" fillId="0" borderId="0" xfId="57" applyNumberFormat="1" applyFont="1" applyFill="1" applyBorder="1" applyAlignment="1">
      <alignment horizontal="center"/>
    </xf>
    <xf numFmtId="0" fontId="0" fillId="0" borderId="0" xfId="0" applyAlignment="1">
      <alignment horizontal="left"/>
    </xf>
    <xf numFmtId="170" fontId="4" fillId="0" borderId="0" xfId="0" applyNumberFormat="1" applyFont="1" applyAlignment="1">
      <alignment horizontal="left"/>
    </xf>
    <xf numFmtId="0" fontId="0" fillId="0" borderId="0" xfId="0" applyFont="1" applyAlignment="1">
      <alignment horizontal="centerContinuous"/>
    </xf>
    <xf numFmtId="176" fontId="0" fillId="0" borderId="11" xfId="0" applyNumberFormat="1" applyFont="1" applyFill="1" applyBorder="1" applyAlignment="1">
      <alignment horizontal="right"/>
    </xf>
    <xf numFmtId="177" fontId="0" fillId="0" borderId="11" xfId="0" applyNumberFormat="1" applyFont="1" applyFill="1" applyBorder="1" applyAlignment="1">
      <alignment horizontal="right"/>
    </xf>
    <xf numFmtId="43" fontId="0" fillId="0" borderId="12" xfId="42" applyFont="1" applyBorder="1" applyAlignment="1">
      <alignment horizontal="center" vertical="center"/>
    </xf>
    <xf numFmtId="0" fontId="0" fillId="0" borderId="13" xfId="0" applyFont="1" applyBorder="1" applyAlignment="1">
      <alignment horizontal="center" vertical="center"/>
    </xf>
    <xf numFmtId="43" fontId="0" fillId="0" borderId="14" xfId="42"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43" fontId="0" fillId="0" borderId="17" xfId="42" applyFont="1" applyBorder="1" applyAlignment="1">
      <alignment horizontal="center" vertical="center"/>
    </xf>
    <xf numFmtId="43" fontId="0" fillId="0" borderId="18" xfId="42"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43" fontId="1" fillId="0" borderId="19" xfId="42" applyFont="1" applyBorder="1" applyAlignment="1">
      <alignment horizontal="center" vertical="center"/>
    </xf>
    <xf numFmtId="43" fontId="1" fillId="0" borderId="9" xfId="42" applyFont="1" applyBorder="1" applyAlignment="1">
      <alignment horizontal="center" vertical="center"/>
    </xf>
    <xf numFmtId="0" fontId="1" fillId="0" borderId="9" xfId="0" applyFon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176" fontId="0" fillId="0" borderId="9" xfId="0" applyNumberFormat="1" applyFont="1" applyBorder="1" applyAlignment="1">
      <alignment horizontal="right" vertical="center"/>
    </xf>
    <xf numFmtId="177" fontId="0" fillId="0" borderId="9" xfId="0" applyNumberFormat="1" applyFont="1" applyBorder="1" applyAlignment="1">
      <alignment horizontal="right" vertical="center"/>
    </xf>
    <xf numFmtId="186" fontId="0" fillId="0" borderId="9" xfId="0" applyNumberFormat="1" applyFont="1" applyBorder="1" applyAlignment="1">
      <alignment horizontal="right" vertical="center"/>
    </xf>
    <xf numFmtId="176" fontId="0" fillId="0" borderId="9"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186" fontId="0" fillId="0" borderId="9" xfId="0" applyNumberFormat="1" applyFont="1" applyFill="1" applyBorder="1" applyAlignment="1">
      <alignment horizontal="right" vertical="center"/>
    </xf>
    <xf numFmtId="0" fontId="0" fillId="0" borderId="0" xfId="0" applyAlignment="1">
      <alignment vertical="center"/>
    </xf>
    <xf numFmtId="185" fontId="0" fillId="0" borderId="9" xfId="0" applyNumberFormat="1" applyFont="1" applyBorder="1" applyAlignment="1">
      <alignment horizontal="right" vertical="center" indent="1"/>
    </xf>
    <xf numFmtId="185" fontId="0" fillId="0" borderId="9" xfId="0" applyNumberFormat="1" applyFont="1" applyFill="1" applyBorder="1" applyAlignment="1">
      <alignment horizontal="right" vertical="center" indent="1"/>
    </xf>
    <xf numFmtId="185" fontId="0" fillId="0" borderId="14" xfId="0" applyNumberFormat="1" applyFont="1" applyFill="1" applyBorder="1" applyAlignment="1">
      <alignment horizontal="right" vertical="center" indent="1"/>
    </xf>
    <xf numFmtId="43" fontId="0" fillId="0" borderId="20" xfId="42" applyFont="1" applyBorder="1" applyAlignment="1">
      <alignment vertical="center"/>
    </xf>
    <xf numFmtId="0" fontId="0" fillId="0" borderId="19" xfId="42" applyNumberFormat="1" applyFont="1" applyBorder="1" applyAlignment="1">
      <alignment horizontal="right" vertical="center" indent="2"/>
    </xf>
    <xf numFmtId="0" fontId="0" fillId="0" borderId="19" xfId="42" applyNumberFormat="1" applyFont="1" applyBorder="1" applyAlignment="1">
      <alignment horizontal="right" vertical="center" indent="2"/>
    </xf>
    <xf numFmtId="0" fontId="0" fillId="0" borderId="17" xfId="42" applyNumberFormat="1" applyFont="1" applyBorder="1" applyAlignment="1">
      <alignment horizontal="right" indent="2"/>
    </xf>
    <xf numFmtId="0" fontId="6" fillId="0" borderId="0" xfId="0" applyFont="1" applyAlignment="1">
      <alignment horizontal="centerContinuous"/>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vertical="center" wrapText="1"/>
    </xf>
    <xf numFmtId="0" fontId="0" fillId="0" borderId="0" xfId="42" applyNumberFormat="1" applyFont="1" applyBorder="1" applyAlignment="1">
      <alignment horizontal="left" vertical="center" wrapText="1"/>
    </xf>
    <xf numFmtId="0" fontId="0" fillId="0" borderId="0" xfId="42" applyNumberFormat="1" applyFont="1" applyBorder="1" applyAlignment="1">
      <alignment horizontal="left" vertical="center" wrapText="1"/>
    </xf>
    <xf numFmtId="0" fontId="0" fillId="0" borderId="0" xfId="59" applyFont="1" applyAlignment="1">
      <alignment horizontal="left" vertical="center" wrapText="1"/>
      <protection/>
    </xf>
    <xf numFmtId="0" fontId="0" fillId="0" borderId="0" xfId="59" applyFont="1" applyAlignment="1">
      <alignment horizontal="left" vertical="center" wrapText="1"/>
      <protection/>
    </xf>
    <xf numFmtId="0" fontId="0" fillId="0" borderId="0" xfId="0" applyAlignment="1">
      <alignment horizontal="left" vertical="center" wrapText="1"/>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43" fontId="0" fillId="0" borderId="19" xfId="42"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data" xfId="58"/>
    <cellStyle name="style_titles"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3"/>
  <sheetViews>
    <sheetView showGridLines="0" tabSelected="1" zoomScalePageLayoutView="0" workbookViewId="0" topLeftCell="A1">
      <selection activeCell="A83" sqref="A1:G83"/>
    </sheetView>
  </sheetViews>
  <sheetFormatPr defaultColWidth="8.8515625" defaultRowHeight="12.75"/>
  <cols>
    <col min="1" max="1" width="12.7109375" style="0" customWidth="1"/>
    <col min="2" max="7" width="13.57421875" style="0" customWidth="1"/>
    <col min="8" max="8" width="8.8515625" style="0" customWidth="1"/>
    <col min="9" max="9" width="10.8515625" style="0" bestFit="1" customWidth="1"/>
  </cols>
  <sheetData>
    <row r="1" ht="12.75">
      <c r="A1" s="9">
        <v>44260</v>
      </c>
    </row>
    <row r="2" spans="1:7" ht="15">
      <c r="A2" s="45" t="s">
        <v>13</v>
      </c>
      <c r="B2" s="3"/>
      <c r="C2" s="3"/>
      <c r="D2" s="3"/>
      <c r="E2" s="3"/>
      <c r="F2" s="3"/>
      <c r="G2" s="3"/>
    </row>
    <row r="3" spans="1:7" ht="15">
      <c r="A3" s="45" t="s">
        <v>26</v>
      </c>
      <c r="B3" s="3"/>
      <c r="C3" s="3"/>
      <c r="D3" s="3"/>
      <c r="E3" s="3"/>
      <c r="F3" s="3"/>
      <c r="G3" s="3"/>
    </row>
    <row r="4" spans="1:7" ht="12.75">
      <c r="A4" s="10" t="s">
        <v>17</v>
      </c>
      <c r="B4" s="3"/>
      <c r="C4" s="3"/>
      <c r="D4" s="3"/>
      <c r="E4" s="3"/>
      <c r="F4" s="3"/>
      <c r="G4" s="3"/>
    </row>
    <row r="5" spans="2:3" ht="13.5" thickBot="1">
      <c r="B5" s="1"/>
      <c r="C5" s="2"/>
    </row>
    <row r="6" spans="1:7" ht="16.5" customHeight="1" thickTop="1">
      <c r="A6" s="13"/>
      <c r="B6" s="41"/>
      <c r="C6" s="54" t="s">
        <v>10</v>
      </c>
      <c r="D6" s="55"/>
      <c r="E6" s="55"/>
      <c r="F6" s="56"/>
      <c r="G6" s="14"/>
    </row>
    <row r="7" spans="1:7" ht="16.5" customHeight="1">
      <c r="A7" s="57" t="s">
        <v>25</v>
      </c>
      <c r="B7" s="15" t="s">
        <v>8</v>
      </c>
      <c r="C7" s="16"/>
      <c r="D7" s="16" t="s">
        <v>4</v>
      </c>
      <c r="E7" s="17" t="s">
        <v>1</v>
      </c>
      <c r="F7" s="18"/>
      <c r="G7" s="18" t="s">
        <v>18</v>
      </c>
    </row>
    <row r="8" spans="1:7" ht="16.5" customHeight="1">
      <c r="A8" s="57"/>
      <c r="B8" s="15" t="s">
        <v>9</v>
      </c>
      <c r="C8" s="16" t="s">
        <v>7</v>
      </c>
      <c r="D8" s="16" t="s">
        <v>5</v>
      </c>
      <c r="E8" s="16" t="s">
        <v>2</v>
      </c>
      <c r="F8" s="19" t="s">
        <v>11</v>
      </c>
      <c r="G8" s="19" t="s">
        <v>19</v>
      </c>
    </row>
    <row r="9" spans="1:7" ht="16.5" customHeight="1">
      <c r="A9" s="20"/>
      <c r="B9" s="21"/>
      <c r="C9" s="22"/>
      <c r="D9" s="22" t="s">
        <v>6</v>
      </c>
      <c r="E9" s="22" t="s">
        <v>3</v>
      </c>
      <c r="F9" s="23" t="s">
        <v>12</v>
      </c>
      <c r="G9" s="23" t="s">
        <v>20</v>
      </c>
    </row>
    <row r="10" spans="1:7" ht="12.75">
      <c r="A10" s="24"/>
      <c r="B10" s="25"/>
      <c r="C10" s="26"/>
      <c r="D10" s="27"/>
      <c r="E10" s="28"/>
      <c r="F10" s="29"/>
      <c r="G10" s="30"/>
    </row>
    <row r="11" spans="1:7" ht="12.75">
      <c r="A11" s="42">
        <v>1934</v>
      </c>
      <c r="B11" s="31">
        <v>983970</v>
      </c>
      <c r="C11" s="31">
        <v>8655</v>
      </c>
      <c r="D11" s="32">
        <v>0.008795999878045063</v>
      </c>
      <c r="E11" s="38">
        <v>2197.941</v>
      </c>
      <c r="F11" s="38">
        <v>153.763</v>
      </c>
      <c r="G11" s="33">
        <f>F11/E11</f>
        <v>0.06995774681849969</v>
      </c>
    </row>
    <row r="12" spans="1:7" ht="12.75">
      <c r="A12" s="42">
        <v>1935</v>
      </c>
      <c r="B12" s="31">
        <v>1172245</v>
      </c>
      <c r="C12" s="31">
        <v>9137</v>
      </c>
      <c r="D12" s="32">
        <v>0.007794445700344211</v>
      </c>
      <c r="E12" s="38">
        <v>2084.269</v>
      </c>
      <c r="F12" s="38">
        <v>195.301</v>
      </c>
      <c r="G12" s="33">
        <f>F12/E12</f>
        <v>0.09370239637973794</v>
      </c>
    </row>
    <row r="13" spans="1:7" ht="12.75">
      <c r="A13" s="42">
        <v>1936</v>
      </c>
      <c r="B13" s="31">
        <v>1257290</v>
      </c>
      <c r="C13" s="31">
        <v>12010</v>
      </c>
      <c r="D13" s="32">
        <v>0.00955229103866252</v>
      </c>
      <c r="E13" s="38">
        <v>2561.906</v>
      </c>
      <c r="F13" s="38">
        <v>305.784</v>
      </c>
      <c r="G13" s="33">
        <f aca="true" t="shared" si="0" ref="G13:G60">F13/E13</f>
        <v>0.11935800923218885</v>
      </c>
    </row>
    <row r="14" spans="1:7" ht="12.75">
      <c r="A14" s="42">
        <v>1937</v>
      </c>
      <c r="B14" s="31">
        <v>1237585</v>
      </c>
      <c r="C14" s="31">
        <v>13220</v>
      </c>
      <c r="D14" s="32">
        <v>0.010682094563201718</v>
      </c>
      <c r="E14" s="38">
        <v>2844.112</v>
      </c>
      <c r="F14" s="38">
        <v>314.62</v>
      </c>
      <c r="G14" s="33">
        <f t="shared" si="0"/>
        <v>0.1106215226404586</v>
      </c>
    </row>
    <row r="15" spans="1:7" ht="12.75">
      <c r="A15" s="42">
        <v>1938</v>
      </c>
      <c r="B15" s="31">
        <v>1181275</v>
      </c>
      <c r="C15" s="31">
        <v>12720</v>
      </c>
      <c r="D15" s="32">
        <v>0.010768026073522254</v>
      </c>
      <c r="E15" s="38">
        <v>2564.072</v>
      </c>
      <c r="F15" s="38">
        <v>276.707</v>
      </c>
      <c r="G15" s="33">
        <f t="shared" si="0"/>
        <v>0.10791701637083513</v>
      </c>
    </row>
    <row r="16" spans="1:7" ht="12.75">
      <c r="A16" s="42">
        <v>1939</v>
      </c>
      <c r="B16" s="31">
        <v>1205072</v>
      </c>
      <c r="C16" s="31">
        <v>12907</v>
      </c>
      <c r="D16" s="32">
        <v>0.010710563352231237</v>
      </c>
      <c r="E16" s="38">
        <v>2441.96</v>
      </c>
      <c r="F16" s="38">
        <v>250.36</v>
      </c>
      <c r="G16" s="33">
        <f t="shared" si="0"/>
        <v>0.10252420187062851</v>
      </c>
    </row>
    <row r="17" spans="1:7" ht="12.75">
      <c r="A17" s="42">
        <v>1940</v>
      </c>
      <c r="B17" s="31">
        <v>1237186</v>
      </c>
      <c r="C17" s="31">
        <v>13336</v>
      </c>
      <c r="D17" s="32">
        <v>0.010779300768033262</v>
      </c>
      <c r="E17" s="38">
        <v>2578.314</v>
      </c>
      <c r="F17" s="38">
        <v>291.758</v>
      </c>
      <c r="G17" s="33">
        <f t="shared" si="0"/>
        <v>0.11315844385129196</v>
      </c>
    </row>
    <row r="18" spans="1:7" ht="12.75">
      <c r="A18" s="42">
        <v>1941</v>
      </c>
      <c r="B18" s="31">
        <v>1216855</v>
      </c>
      <c r="C18" s="31">
        <v>13493</v>
      </c>
      <c r="D18" s="32">
        <v>0.01108842055955722</v>
      </c>
      <c r="E18" s="38">
        <v>2550.473</v>
      </c>
      <c r="F18" s="38">
        <v>308.342</v>
      </c>
      <c r="G18" s="33">
        <f t="shared" si="0"/>
        <v>0.12089600634862631</v>
      </c>
    </row>
    <row r="19" spans="1:7" ht="12.75">
      <c r="A19" s="42">
        <v>1942</v>
      </c>
      <c r="B19" s="31">
        <v>1211391</v>
      </c>
      <c r="C19" s="31">
        <v>12726</v>
      </c>
      <c r="D19" s="32">
        <v>0.0105052786424862</v>
      </c>
      <c r="E19" s="38">
        <v>2452.34</v>
      </c>
      <c r="F19" s="38">
        <v>362.164</v>
      </c>
      <c r="G19" s="33">
        <f t="shared" si="0"/>
        <v>0.14768099040100474</v>
      </c>
    </row>
    <row r="20" spans="1:7" ht="12.75">
      <c r="A20" s="42">
        <v>1943</v>
      </c>
      <c r="B20" s="31">
        <v>1277009</v>
      </c>
      <c r="C20" s="31">
        <v>12154</v>
      </c>
      <c r="D20" s="32">
        <v>0.009517552343014027</v>
      </c>
      <c r="E20" s="38">
        <v>2720</v>
      </c>
      <c r="F20" s="38">
        <v>404.638</v>
      </c>
      <c r="G20" s="33">
        <f t="shared" si="0"/>
        <v>0.1487639705882353</v>
      </c>
    </row>
    <row r="21" spans="1:7" ht="12.75">
      <c r="A21" s="42">
        <v>1944</v>
      </c>
      <c r="B21" s="31">
        <v>1238917</v>
      </c>
      <c r="C21" s="31">
        <v>13869</v>
      </c>
      <c r="D21" s="32">
        <v>0.011194454511480592</v>
      </c>
      <c r="E21" s="38">
        <v>3245.624</v>
      </c>
      <c r="F21" s="38">
        <v>531.052</v>
      </c>
      <c r="G21" s="33">
        <f t="shared" si="0"/>
        <v>0.16362092466656644</v>
      </c>
    </row>
    <row r="22" spans="1:7" ht="12.75">
      <c r="A22" s="42">
        <v>1946</v>
      </c>
      <c r="B22" s="31">
        <v>1239713</v>
      </c>
      <c r="C22" s="31">
        <v>18232</v>
      </c>
      <c r="D22" s="32">
        <v>0.01470662967961133</v>
      </c>
      <c r="E22" s="38">
        <v>3993.298</v>
      </c>
      <c r="F22" s="38">
        <v>621.966</v>
      </c>
      <c r="G22" s="33">
        <f t="shared" si="0"/>
        <v>0.15575246325217904</v>
      </c>
    </row>
    <row r="23" spans="1:7" ht="12.75">
      <c r="A23" s="42">
        <v>1947</v>
      </c>
      <c r="B23" s="31">
        <v>1278856</v>
      </c>
      <c r="C23" s="31">
        <v>19742</v>
      </c>
      <c r="D23" s="32">
        <v>0.015437234528359722</v>
      </c>
      <c r="E23" s="38">
        <v>4445.326</v>
      </c>
      <c r="F23" s="38">
        <v>714.707</v>
      </c>
      <c r="G23" s="33">
        <f t="shared" si="0"/>
        <v>0.16077718484538592</v>
      </c>
    </row>
    <row r="24" spans="1:7" ht="12.75">
      <c r="A24" s="42">
        <v>1948</v>
      </c>
      <c r="B24" s="31">
        <v>1283601</v>
      </c>
      <c r="C24" s="31">
        <v>17469</v>
      </c>
      <c r="D24" s="32">
        <v>0.013609369266617898</v>
      </c>
      <c r="E24" s="38">
        <v>4271.852</v>
      </c>
      <c r="F24" s="38">
        <v>567.421</v>
      </c>
      <c r="G24" s="33">
        <f t="shared" si="0"/>
        <v>0.1328278695048424</v>
      </c>
    </row>
    <row r="25" spans="1:7" ht="12.75">
      <c r="A25" s="42">
        <v>1949</v>
      </c>
      <c r="B25" s="31">
        <v>1285684</v>
      </c>
      <c r="C25" s="31">
        <v>17411</v>
      </c>
      <c r="D25" s="32">
        <v>0.013542207883119025</v>
      </c>
      <c r="E25" s="38">
        <v>4126.358</v>
      </c>
      <c r="F25" s="38">
        <v>483.52</v>
      </c>
      <c r="G25" s="33">
        <f t="shared" si="0"/>
        <v>0.11717839314960068</v>
      </c>
    </row>
    <row r="26" spans="1:7" ht="12.75">
      <c r="A26" s="42">
        <v>1950</v>
      </c>
      <c r="B26" s="31">
        <v>1304343</v>
      </c>
      <c r="C26" s="31">
        <v>18941</v>
      </c>
      <c r="D26" s="32">
        <v>0.014521487062835466</v>
      </c>
      <c r="E26" s="38">
        <v>4655.892</v>
      </c>
      <c r="F26" s="38">
        <v>577.401</v>
      </c>
      <c r="G26" s="33">
        <f t="shared" si="0"/>
        <v>0.12401511890739733</v>
      </c>
    </row>
    <row r="27" spans="1:7" ht="12.75">
      <c r="A27" s="42">
        <v>1953</v>
      </c>
      <c r="B27" s="31">
        <v>1237741</v>
      </c>
      <c r="C27" s="31">
        <v>24997</v>
      </c>
      <c r="D27" s="32">
        <v>0.020195662905244313</v>
      </c>
      <c r="E27" s="38">
        <v>6287.867</v>
      </c>
      <c r="F27" s="38">
        <v>778.504</v>
      </c>
      <c r="G27" s="33">
        <f t="shared" si="0"/>
        <v>0.12381050680620312</v>
      </c>
    </row>
    <row r="28" spans="1:7" ht="12.75">
      <c r="A28" s="42">
        <v>1954</v>
      </c>
      <c r="B28" s="31">
        <v>1332412</v>
      </c>
      <c r="C28" s="31">
        <v>25143</v>
      </c>
      <c r="D28" s="32">
        <v>0.018870289369954638</v>
      </c>
      <c r="E28" s="38">
        <v>6387.246</v>
      </c>
      <c r="F28" s="38">
        <v>778.342</v>
      </c>
      <c r="G28" s="33">
        <f t="shared" si="0"/>
        <v>0.12185877919842135</v>
      </c>
    </row>
    <row r="29" spans="1:7" ht="12.75">
      <c r="A29" s="42">
        <v>1956</v>
      </c>
      <c r="B29" s="31">
        <v>1289193</v>
      </c>
      <c r="C29" s="31">
        <v>32131</v>
      </c>
      <c r="D29" s="32">
        <v>0.024923343517999245</v>
      </c>
      <c r="E29" s="38">
        <v>8903.611</v>
      </c>
      <c r="F29" s="38">
        <v>1176.71</v>
      </c>
      <c r="G29" s="33">
        <f t="shared" si="0"/>
        <v>0.13216098502057197</v>
      </c>
    </row>
    <row r="30" spans="1:7" ht="12.75">
      <c r="A30" s="42">
        <v>1958</v>
      </c>
      <c r="B30" s="31">
        <v>1358375</v>
      </c>
      <c r="C30" s="31">
        <v>38515</v>
      </c>
      <c r="D30" s="32">
        <v>0.02835373148062943</v>
      </c>
      <c r="E30" s="38">
        <v>9995.884</v>
      </c>
      <c r="F30" s="38">
        <v>1185.62</v>
      </c>
      <c r="G30" s="33">
        <f t="shared" si="0"/>
        <v>0.11861082021359991</v>
      </c>
    </row>
    <row r="31" spans="1:7" ht="12.75">
      <c r="A31" s="42">
        <v>1960</v>
      </c>
      <c r="B31" s="31">
        <v>1426148</v>
      </c>
      <c r="C31" s="31">
        <v>45439</v>
      </c>
      <c r="D31" s="32">
        <v>0.03186134959345033</v>
      </c>
      <c r="E31" s="38">
        <v>12733.459</v>
      </c>
      <c r="F31" s="38">
        <v>1618.548</v>
      </c>
      <c r="G31" s="33">
        <f t="shared" si="0"/>
        <v>0.1271098450154039</v>
      </c>
    </row>
    <row r="32" spans="1:7" ht="12.75">
      <c r="A32" s="42">
        <v>1962</v>
      </c>
      <c r="B32" s="31">
        <v>1483846</v>
      </c>
      <c r="C32" s="31">
        <v>55207</v>
      </c>
      <c r="D32" s="32">
        <v>0.03720534341164784</v>
      </c>
      <c r="E32" s="38">
        <v>14713.504</v>
      </c>
      <c r="F32" s="38">
        <v>1840.972</v>
      </c>
      <c r="G32" s="33">
        <f t="shared" si="0"/>
        <v>0.12512124915995537</v>
      </c>
    </row>
    <row r="33" spans="1:7" ht="12.75">
      <c r="A33" s="42">
        <v>1965</v>
      </c>
      <c r="B33" s="31">
        <v>1578813</v>
      </c>
      <c r="C33" s="31">
        <v>67404</v>
      </c>
      <c r="D33" s="32">
        <v>0.04269283316010193</v>
      </c>
      <c r="E33" s="38">
        <v>18820.065</v>
      </c>
      <c r="F33" s="38">
        <v>2414.31</v>
      </c>
      <c r="G33" s="33">
        <f t="shared" si="0"/>
        <v>0.12828382898783824</v>
      </c>
    </row>
    <row r="34" spans="1:7" ht="12.75">
      <c r="A34" s="42">
        <v>1969</v>
      </c>
      <c r="B34" s="31">
        <v>1796055</v>
      </c>
      <c r="C34" s="31">
        <v>93424</v>
      </c>
      <c r="D34" s="32">
        <v>0.052016224447469596</v>
      </c>
      <c r="E34" s="38">
        <v>23459.524</v>
      </c>
      <c r="F34" s="38">
        <v>2999.965</v>
      </c>
      <c r="G34" s="33">
        <f t="shared" si="0"/>
        <v>0.1278783405835515</v>
      </c>
    </row>
    <row r="35" spans="1:7" ht="12.75">
      <c r="A35" s="42">
        <v>1972</v>
      </c>
      <c r="B35" s="31">
        <v>1854146</v>
      </c>
      <c r="C35" s="31">
        <v>120761</v>
      </c>
      <c r="D35" s="32">
        <v>0.06513025403608994</v>
      </c>
      <c r="E35" s="38">
        <v>33293.565</v>
      </c>
      <c r="F35" s="38">
        <v>4153.25</v>
      </c>
      <c r="G35" s="33">
        <f t="shared" si="0"/>
        <v>0.12474632860734498</v>
      </c>
    </row>
    <row r="36" spans="1:7" ht="12.75">
      <c r="A36" s="42">
        <v>1976</v>
      </c>
      <c r="B36" s="31">
        <v>1819107</v>
      </c>
      <c r="C36" s="31">
        <v>139115</v>
      </c>
      <c r="D36" s="32">
        <v>0.07647433603410904</v>
      </c>
      <c r="E36" s="38">
        <v>40578.379</v>
      </c>
      <c r="F36" s="38">
        <v>4979.112</v>
      </c>
      <c r="G36" s="33">
        <f t="shared" si="0"/>
        <v>0.12270357078581182</v>
      </c>
    </row>
    <row r="37" spans="1:7" ht="12.75">
      <c r="A37" s="42">
        <v>1982</v>
      </c>
      <c r="B37" s="31">
        <v>1897820</v>
      </c>
      <c r="C37" s="31">
        <v>34426</v>
      </c>
      <c r="D37" s="32">
        <v>0.0181397603566197</v>
      </c>
      <c r="E37" s="38">
        <v>31903.845</v>
      </c>
      <c r="F37" s="38">
        <v>4937.216</v>
      </c>
      <c r="G37" s="33">
        <f t="shared" si="0"/>
        <v>0.1547530086107176</v>
      </c>
    </row>
    <row r="38" spans="1:7" ht="12.75">
      <c r="A38" s="42">
        <v>1983</v>
      </c>
      <c r="B38" s="31">
        <v>1945913</v>
      </c>
      <c r="C38" s="31">
        <v>34899</v>
      </c>
      <c r="D38" s="32">
        <v>0.01793451197458468</v>
      </c>
      <c r="E38" s="38">
        <v>33434.47</v>
      </c>
      <c r="F38" s="38">
        <v>5073.787</v>
      </c>
      <c r="G38" s="33">
        <f t="shared" si="0"/>
        <v>0.15175317568964006</v>
      </c>
    </row>
    <row r="39" spans="1:7" ht="12.75">
      <c r="A39" s="42">
        <v>1984</v>
      </c>
      <c r="B39" s="31">
        <v>1968128</v>
      </c>
      <c r="C39" s="31">
        <v>30436</v>
      </c>
      <c r="D39" s="32">
        <v>0.015464441337148803</v>
      </c>
      <c r="E39" s="38">
        <v>34201.557</v>
      </c>
      <c r="F39" s="38">
        <v>5012.75</v>
      </c>
      <c r="G39" s="33">
        <f t="shared" si="0"/>
        <v>0.1465649648640265</v>
      </c>
    </row>
    <row r="40" spans="1:7" ht="12.75">
      <c r="A40" s="42">
        <v>1985</v>
      </c>
      <c r="B40" s="31">
        <v>2015070</v>
      </c>
      <c r="C40" s="31">
        <v>22326</v>
      </c>
      <c r="D40" s="32">
        <v>0.011079515848084682</v>
      </c>
      <c r="E40" s="38">
        <v>35168.822</v>
      </c>
      <c r="F40" s="38">
        <v>6044.292</v>
      </c>
      <c r="G40" s="33">
        <f t="shared" si="0"/>
        <v>0.1718650684404499</v>
      </c>
    </row>
    <row r="41" spans="1:7" ht="12.75">
      <c r="A41" s="42">
        <v>1986</v>
      </c>
      <c r="B41" s="31">
        <v>2033978</v>
      </c>
      <c r="C41" s="31">
        <v>21923</v>
      </c>
      <c r="D41" s="32">
        <v>0.01077838600024189</v>
      </c>
      <c r="E41" s="38">
        <v>37799.304</v>
      </c>
      <c r="F41" s="38">
        <v>6276.8</v>
      </c>
      <c r="G41" s="33">
        <f t="shared" si="0"/>
        <v>0.16605596759136096</v>
      </c>
    </row>
    <row r="42" spans="1:7" ht="12.75">
      <c r="A42" s="42">
        <v>1987</v>
      </c>
      <c r="B42" s="31">
        <v>2053084</v>
      </c>
      <c r="C42" s="31">
        <v>18157</v>
      </c>
      <c r="D42" s="32">
        <v>0.008843768691393045</v>
      </c>
      <c r="E42" s="38">
        <v>40907.217</v>
      </c>
      <c r="F42" s="38">
        <v>6392.989</v>
      </c>
      <c r="G42" s="33">
        <f t="shared" si="0"/>
        <v>0.15628022312053153</v>
      </c>
    </row>
    <row r="43" spans="1:7" ht="12.75">
      <c r="A43" s="42">
        <v>1988</v>
      </c>
      <c r="B43" s="31">
        <v>2096704</v>
      </c>
      <c r="C43" s="31">
        <v>20864</v>
      </c>
      <c r="D43" s="32">
        <v>0.009950856200970666</v>
      </c>
      <c r="E43" s="38">
        <v>43413.056</v>
      </c>
      <c r="F43" s="38">
        <v>7432.376</v>
      </c>
      <c r="G43" s="33">
        <f t="shared" si="0"/>
        <v>0.17120140079518936</v>
      </c>
    </row>
    <row r="44" spans="1:7" ht="12.75">
      <c r="A44" s="42">
        <v>1989</v>
      </c>
      <c r="B44" s="31">
        <v>2079035</v>
      </c>
      <c r="C44" s="31">
        <v>23096</v>
      </c>
      <c r="D44" s="32">
        <v>0.011109000088983589</v>
      </c>
      <c r="E44" s="38">
        <v>51062.975</v>
      </c>
      <c r="F44" s="38">
        <v>8953.181</v>
      </c>
      <c r="G44" s="33">
        <f t="shared" si="0"/>
        <v>0.1753360629693041</v>
      </c>
    </row>
    <row r="45" spans="1:7" ht="12.75">
      <c r="A45" s="42">
        <v>1990</v>
      </c>
      <c r="B45" s="31">
        <v>2079034</v>
      </c>
      <c r="C45" s="31">
        <v>24647</v>
      </c>
      <c r="D45" s="32">
        <v>0.011855024977946488</v>
      </c>
      <c r="E45" s="38">
        <v>53698.028</v>
      </c>
      <c r="F45" s="38">
        <v>9217.499</v>
      </c>
      <c r="G45" s="33">
        <f t="shared" si="0"/>
        <v>0.17165432965247812</v>
      </c>
    </row>
    <row r="46" spans="1:7" ht="12.75">
      <c r="A46" s="42">
        <v>1991</v>
      </c>
      <c r="B46" s="31">
        <v>2101746</v>
      </c>
      <c r="C46" s="31">
        <v>26680</v>
      </c>
      <c r="D46" s="32">
        <v>0.012694207577890002</v>
      </c>
      <c r="E46" s="38">
        <v>55363.655</v>
      </c>
      <c r="F46" s="38">
        <v>9617.366</v>
      </c>
      <c r="G46" s="33">
        <f t="shared" si="0"/>
        <v>0.17371262789640604</v>
      </c>
    </row>
    <row r="47" spans="1:7" ht="12.75">
      <c r="A47" s="42">
        <v>1992</v>
      </c>
      <c r="B47" s="31">
        <v>2111617</v>
      </c>
      <c r="C47" s="31">
        <v>27235</v>
      </c>
      <c r="D47" s="32">
        <v>0.012897698777761308</v>
      </c>
      <c r="E47" s="38">
        <v>59707.135</v>
      </c>
      <c r="F47" s="38">
        <v>10474.949</v>
      </c>
      <c r="G47" s="33">
        <f t="shared" si="0"/>
        <v>0.17543881480831394</v>
      </c>
    </row>
    <row r="48" spans="1:7" ht="12.75">
      <c r="A48" s="42">
        <v>1993</v>
      </c>
      <c r="B48" s="31">
        <v>2204366</v>
      </c>
      <c r="C48" s="31">
        <v>32062</v>
      </c>
      <c r="D48" s="32">
        <v>0.014544771603263704</v>
      </c>
      <c r="E48" s="38">
        <v>72047.377</v>
      </c>
      <c r="F48" s="38">
        <v>12559.769</v>
      </c>
      <c r="G48" s="33">
        <f t="shared" si="0"/>
        <v>0.17432652683525177</v>
      </c>
    </row>
    <row r="49" spans="1:7" ht="12.75">
      <c r="A49" s="42">
        <v>1994</v>
      </c>
      <c r="B49" s="31">
        <v>2216736</v>
      </c>
      <c r="C49" s="31">
        <v>32565</v>
      </c>
      <c r="D49" s="32">
        <v>0.014690517950716731</v>
      </c>
      <c r="E49" s="38">
        <v>69492.783</v>
      </c>
      <c r="F49" s="38">
        <v>12312.421</v>
      </c>
      <c r="G49" s="33">
        <f t="shared" si="0"/>
        <v>0.17717553490410654</v>
      </c>
    </row>
    <row r="50" spans="1:7" ht="12.75">
      <c r="A50" s="42">
        <v>1995</v>
      </c>
      <c r="B50" s="31">
        <v>2252471</v>
      </c>
      <c r="C50" s="31">
        <v>36651</v>
      </c>
      <c r="D50" s="32">
        <v>0.016271463650364422</v>
      </c>
      <c r="E50" s="38">
        <v>78756.293</v>
      </c>
      <c r="F50" s="38">
        <v>14259.048</v>
      </c>
      <c r="G50" s="33">
        <f t="shared" si="0"/>
        <v>0.18105280805941437</v>
      </c>
    </row>
    <row r="51" spans="1:7" ht="12.75">
      <c r="A51" s="42">
        <v>1996</v>
      </c>
      <c r="B51" s="31">
        <v>2314254</v>
      </c>
      <c r="C51" s="31">
        <v>41714</v>
      </c>
      <c r="D51" s="32">
        <v>0.01802481490795738</v>
      </c>
      <c r="E51" s="38">
        <v>95003.317</v>
      </c>
      <c r="F51" s="38">
        <v>16336.256</v>
      </c>
      <c r="G51" s="33">
        <f t="shared" si="0"/>
        <v>0.17195458554357634</v>
      </c>
    </row>
    <row r="52" spans="1:7" ht="12.75">
      <c r="A52" s="42">
        <v>1997</v>
      </c>
      <c r="B52" s="31">
        <v>2258366</v>
      </c>
      <c r="C52" s="31">
        <v>47800</v>
      </c>
      <c r="D52" s="32">
        <v>0.0211657454991795</v>
      </c>
      <c r="E52" s="38">
        <v>104860.58</v>
      </c>
      <c r="F52" s="38">
        <v>19957.705</v>
      </c>
      <c r="G52" s="33">
        <f t="shared" si="0"/>
        <v>0.19032609775761303</v>
      </c>
    </row>
    <row r="53" spans="1:7" ht="12.75">
      <c r="A53" s="42">
        <v>1998</v>
      </c>
      <c r="B53" s="31">
        <v>2282055</v>
      </c>
      <c r="C53" s="31">
        <v>49913</v>
      </c>
      <c r="D53" s="32">
        <v>0.021871953129963997</v>
      </c>
      <c r="E53" s="38">
        <v>117965.303</v>
      </c>
      <c r="F53" s="38">
        <v>22676.23</v>
      </c>
      <c r="G53" s="33">
        <f t="shared" si="0"/>
        <v>0.19222796384458912</v>
      </c>
    </row>
    <row r="54" spans="1:7" ht="12.75">
      <c r="A54" s="42">
        <v>1999</v>
      </c>
      <c r="B54" s="31">
        <v>2336840</v>
      </c>
      <c r="C54" s="31">
        <v>53819</v>
      </c>
      <c r="D54" s="32">
        <v>0.02303067390150802</v>
      </c>
      <c r="E54" s="38">
        <v>135076.422</v>
      </c>
      <c r="F54" s="38">
        <v>24809.821</v>
      </c>
      <c r="G54" s="33">
        <f t="shared" si="0"/>
        <v>0.1836724769034821</v>
      </c>
    </row>
    <row r="55" spans="1:7" ht="12.75">
      <c r="A55" s="42">
        <v>2000</v>
      </c>
      <c r="B55" s="31">
        <v>2349361</v>
      </c>
      <c r="C55" s="31">
        <v>51159</v>
      </c>
      <c r="D55" s="32">
        <v>0.02177570837346836</v>
      </c>
      <c r="E55" s="38">
        <v>126095.812</v>
      </c>
      <c r="F55" s="38">
        <v>24032.595</v>
      </c>
      <c r="G55" s="33">
        <f t="shared" si="0"/>
        <v>0.19058995393122177</v>
      </c>
    </row>
    <row r="56" spans="1:7" ht="12.75">
      <c r="A56" s="42">
        <v>2001</v>
      </c>
      <c r="B56" s="31">
        <v>2363100</v>
      </c>
      <c r="C56" s="31">
        <v>50456</v>
      </c>
      <c r="D56" s="32">
        <v>0.021351614404807245</v>
      </c>
      <c r="E56" s="38">
        <v>129638.497</v>
      </c>
      <c r="F56" s="38">
        <v>23744.158</v>
      </c>
      <c r="G56" s="33">
        <f t="shared" si="0"/>
        <v>0.18315668994527143</v>
      </c>
    </row>
    <row r="57" spans="1:7" ht="12.75">
      <c r="A57" s="42" t="s">
        <v>14</v>
      </c>
      <c r="B57" s="31">
        <v>2389533</v>
      </c>
      <c r="C57" s="31">
        <v>28074</v>
      </c>
      <c r="D57" s="32">
        <v>0.011748739188787098</v>
      </c>
      <c r="E57" s="38">
        <v>105339.413</v>
      </c>
      <c r="F57" s="38">
        <v>18841.122</v>
      </c>
      <c r="G57" s="33">
        <f t="shared" si="0"/>
        <v>0.1788610878247442</v>
      </c>
    </row>
    <row r="58" spans="1:7" ht="12.75">
      <c r="A58" s="42" t="s">
        <v>15</v>
      </c>
      <c r="B58" s="31">
        <v>2394749</v>
      </c>
      <c r="C58" s="31">
        <v>27309</v>
      </c>
      <c r="D58" s="32">
        <v>0.011403700346048793</v>
      </c>
      <c r="E58" s="38">
        <v>90429.009</v>
      </c>
      <c r="F58" s="38">
        <v>18709.021</v>
      </c>
      <c r="G58" s="33">
        <f t="shared" si="0"/>
        <v>0.20689180614596805</v>
      </c>
    </row>
    <row r="59" spans="1:7" ht="12.75">
      <c r="A59" s="42" t="s">
        <v>16</v>
      </c>
      <c r="B59" s="31">
        <v>2344354</v>
      </c>
      <c r="C59" s="31">
        <v>19294</v>
      </c>
      <c r="D59" s="32">
        <v>0.008229985744473743</v>
      </c>
      <c r="E59" s="38">
        <v>102077.964</v>
      </c>
      <c r="F59" s="38">
        <v>22219.722</v>
      </c>
      <c r="G59" s="33">
        <f t="shared" si="0"/>
        <v>0.21767403197814564</v>
      </c>
    </row>
    <row r="60" spans="1:7" ht="12.75">
      <c r="A60" s="42">
        <v>2005</v>
      </c>
      <c r="B60" s="34">
        <v>2394516</v>
      </c>
      <c r="C60" s="34">
        <v>23291</v>
      </c>
      <c r="D60" s="35">
        <v>0.009726809092108803</v>
      </c>
      <c r="E60" s="39">
        <v>121213.977</v>
      </c>
      <c r="F60" s="39">
        <v>25646.66</v>
      </c>
      <c r="G60" s="36">
        <f t="shared" si="0"/>
        <v>0.21158170563119136</v>
      </c>
    </row>
    <row r="61" spans="1:7" ht="12.75">
      <c r="A61" s="42">
        <v>2006</v>
      </c>
      <c r="B61" s="34">
        <v>2373218</v>
      </c>
      <c r="C61" s="34">
        <v>15449</v>
      </c>
      <c r="D61" s="35">
        <v>0.006509726455808105</v>
      </c>
      <c r="E61" s="39">
        <v>107327.756</v>
      </c>
      <c r="F61" s="39">
        <v>21795.615</v>
      </c>
      <c r="G61" s="36">
        <f>F61/E61</f>
        <v>0.2030752883718169</v>
      </c>
    </row>
    <row r="62" spans="1:7" ht="12.75">
      <c r="A62" s="42">
        <v>2007</v>
      </c>
      <c r="B62" s="34">
        <v>2370425</v>
      </c>
      <c r="C62" s="34">
        <v>16608</v>
      </c>
      <c r="D62" s="35">
        <v>0.0070063385257917886</v>
      </c>
      <c r="E62" s="39">
        <v>129496.933</v>
      </c>
      <c r="F62" s="39">
        <v>24614.655</v>
      </c>
      <c r="G62" s="36">
        <v>0.19007905770247083</v>
      </c>
    </row>
    <row r="63" spans="1:7" ht="12.75">
      <c r="A63" s="42">
        <v>2008</v>
      </c>
      <c r="B63" s="34">
        <v>2421137</v>
      </c>
      <c r="C63" s="34">
        <v>14626</v>
      </c>
      <c r="D63" s="35">
        <v>0.006040963398601566</v>
      </c>
      <c r="E63" s="39">
        <v>106738.008</v>
      </c>
      <c r="F63" s="39">
        <v>20168.221</v>
      </c>
      <c r="G63" s="36">
        <v>0.18895069692512906</v>
      </c>
    </row>
    <row r="64" spans="1:7" ht="12.75">
      <c r="A64" s="43">
        <v>2009</v>
      </c>
      <c r="B64" s="34">
        <v>2389130</v>
      </c>
      <c r="C64" s="34">
        <v>5668</v>
      </c>
      <c r="D64" s="35">
        <v>0.002372411714724607</v>
      </c>
      <c r="E64" s="39">
        <v>71579.616</v>
      </c>
      <c r="F64" s="39">
        <v>13552.717</v>
      </c>
      <c r="G64" s="36">
        <v>0.18933766003997565</v>
      </c>
    </row>
    <row r="65" spans="1:7" ht="12.75">
      <c r="A65" s="43">
        <v>2010</v>
      </c>
      <c r="B65" s="34">
        <v>2423241</v>
      </c>
      <c r="C65" s="34" t="s">
        <v>21</v>
      </c>
      <c r="D65" s="34" t="s">
        <v>21</v>
      </c>
      <c r="E65" s="39" t="s">
        <v>21</v>
      </c>
      <c r="F65" s="39" t="s">
        <v>21</v>
      </c>
      <c r="G65" s="36" t="s">
        <v>21</v>
      </c>
    </row>
    <row r="66" spans="1:7" ht="12.75">
      <c r="A66" s="43">
        <v>2011</v>
      </c>
      <c r="B66" s="34">
        <v>2471232</v>
      </c>
      <c r="C66" s="34">
        <v>4415</v>
      </c>
      <c r="D66" s="35">
        <v>0.00178655828347966</v>
      </c>
      <c r="E66" s="40">
        <v>80415.611</v>
      </c>
      <c r="F66" s="39">
        <v>10903.197</v>
      </c>
      <c r="G66" s="36">
        <v>0.13558557678558208</v>
      </c>
    </row>
    <row r="67" spans="1:7" ht="12.75">
      <c r="A67" s="43">
        <v>2012</v>
      </c>
      <c r="B67" s="34">
        <v>2500158</v>
      </c>
      <c r="C67" s="34">
        <v>3738</v>
      </c>
      <c r="D67" s="35">
        <v>0.00178655828347966</v>
      </c>
      <c r="E67" s="39">
        <f>62445840/1000</f>
        <v>62445.84</v>
      </c>
      <c r="F67" s="39">
        <f>8497115/1000</f>
        <v>8497.115</v>
      </c>
      <c r="G67" s="36">
        <f>F67/E67</f>
        <v>0.13607175433944038</v>
      </c>
    </row>
    <row r="68" spans="1:7" ht="12.75">
      <c r="A68" s="43">
        <v>2013</v>
      </c>
      <c r="B68" s="34">
        <v>2554665</v>
      </c>
      <c r="C68" s="34">
        <v>4699</v>
      </c>
      <c r="D68" s="35">
        <v>0.001839380114418133</v>
      </c>
      <c r="E68" s="39">
        <v>86327.421</v>
      </c>
      <c r="F68" s="39">
        <v>16627.207</v>
      </c>
      <c r="G68" s="36">
        <v>0.19260632146070944</v>
      </c>
    </row>
    <row r="69" spans="1:7" ht="12.75">
      <c r="A69" s="43">
        <v>2014</v>
      </c>
      <c r="B69" s="34">
        <v>2585984</v>
      </c>
      <c r="C69" s="34">
        <v>5158</v>
      </c>
      <c r="D69" s="35">
        <f>C69/B69</f>
        <v>0.0019945985744691383</v>
      </c>
      <c r="E69" s="39">
        <f>90139044/1000</f>
        <v>90139.044</v>
      </c>
      <c r="F69" s="39">
        <f>16390024/1000</f>
        <v>16390.024</v>
      </c>
      <c r="G69" s="36">
        <f>F69/E69</f>
        <v>0.18183046183627155</v>
      </c>
    </row>
    <row r="70" spans="1:7" ht="12.75">
      <c r="A70" s="43">
        <v>2015</v>
      </c>
      <c r="B70" s="34">
        <v>2669613</v>
      </c>
      <c r="C70" s="34">
        <v>4918</v>
      </c>
      <c r="D70" s="35">
        <f>C70/B70</f>
        <v>0.0018422145831624285</v>
      </c>
      <c r="E70" s="39">
        <f>88247498/1000</f>
        <v>88247.498</v>
      </c>
      <c r="F70" s="39">
        <f>17072821/1000</f>
        <v>17072.821</v>
      </c>
      <c r="G70" s="36">
        <f>F70/E70</f>
        <v>0.19346521303074224</v>
      </c>
    </row>
    <row r="71" spans="1:7" ht="12.75">
      <c r="A71" s="43">
        <v>2016</v>
      </c>
      <c r="B71" s="34">
        <v>2700727</v>
      </c>
      <c r="C71" s="34">
        <v>5219</v>
      </c>
      <c r="D71" s="35">
        <f>C71/B71</f>
        <v>0.0019324426348905314</v>
      </c>
      <c r="E71" s="39">
        <f>107791347/1000</f>
        <v>107791.347</v>
      </c>
      <c r="F71" s="39">
        <f>18296215/1000</f>
        <v>18296.215</v>
      </c>
      <c r="G71" s="36">
        <f>F71/E71</f>
        <v>0.16973732594695196</v>
      </c>
    </row>
    <row r="72" spans="1:7" ht="12.75">
      <c r="A72" s="43">
        <v>2017</v>
      </c>
      <c r="B72" s="34">
        <v>2770702</v>
      </c>
      <c r="C72" s="34">
        <v>5185</v>
      </c>
      <c r="D72" s="35">
        <f>C72/B72</f>
        <v>0.0018713668954654812</v>
      </c>
      <c r="E72" s="39">
        <f>106177987/1000</f>
        <v>106177.987</v>
      </c>
      <c r="F72" s="39">
        <f>19939525/1000</f>
        <v>19939.525</v>
      </c>
      <c r="G72" s="36">
        <f>F72/E72</f>
        <v>0.18779339826813635</v>
      </c>
    </row>
    <row r="73" spans="1:7" ht="12.75">
      <c r="A73" s="43">
        <v>2018</v>
      </c>
      <c r="B73" s="34">
        <v>2797934</v>
      </c>
      <c r="C73" s="34">
        <v>5484</v>
      </c>
      <c r="D73" s="35">
        <f>C73/B73</f>
        <v>0.0019600176415884006</v>
      </c>
      <c r="E73" s="39">
        <v>106021.092</v>
      </c>
      <c r="F73" s="39">
        <v>20179.613</v>
      </c>
      <c r="G73" s="36">
        <f>F73/E73</f>
        <v>0.1903358343073848</v>
      </c>
    </row>
    <row r="74" spans="1:7" ht="12.75">
      <c r="A74" s="43">
        <v>2019</v>
      </c>
      <c r="B74" s="34">
        <v>2814339</v>
      </c>
      <c r="C74" s="34">
        <v>2570</v>
      </c>
      <c r="D74" s="35">
        <f>C74/B74</f>
        <v>0.0009131806793708932</v>
      </c>
      <c r="E74" s="39">
        <v>77237.685</v>
      </c>
      <c r="F74" s="39">
        <v>13214.991</v>
      </c>
      <c r="G74" s="36">
        <f>F74/E74</f>
        <v>0.17109512021236783</v>
      </c>
    </row>
    <row r="75" spans="1:7" ht="12.75">
      <c r="A75" s="44"/>
      <c r="B75" s="11"/>
      <c r="C75" s="11"/>
      <c r="D75" s="12"/>
      <c r="E75" s="11"/>
      <c r="F75" s="11"/>
      <c r="G75" s="12"/>
    </row>
    <row r="76" spans="1:7" ht="12.75">
      <c r="A76" s="4"/>
      <c r="B76" s="5"/>
      <c r="C76" s="6"/>
      <c r="D76" s="7"/>
      <c r="E76" s="7"/>
      <c r="F76" s="7"/>
      <c r="G76" s="7"/>
    </row>
    <row r="77" spans="1:7" ht="72.75" customHeight="1">
      <c r="A77" s="48" t="s">
        <v>29</v>
      </c>
      <c r="B77" s="48"/>
      <c r="C77" s="48"/>
      <c r="D77" s="48"/>
      <c r="E77" s="48"/>
      <c r="F77" s="48"/>
      <c r="G77" s="48"/>
    </row>
    <row r="78" spans="1:7" s="37" customFormat="1" ht="26.25" customHeight="1">
      <c r="A78" s="49" t="s">
        <v>27</v>
      </c>
      <c r="B78" s="50"/>
      <c r="C78" s="50"/>
      <c r="D78" s="50"/>
      <c r="E78" s="50"/>
      <c r="F78" s="50"/>
      <c r="G78" s="50"/>
    </row>
    <row r="79" spans="1:7" s="37" customFormat="1" ht="41.25" customHeight="1">
      <c r="A79" s="49" t="s">
        <v>22</v>
      </c>
      <c r="B79" s="49"/>
      <c r="C79" s="49"/>
      <c r="D79" s="49"/>
      <c r="E79" s="49"/>
      <c r="F79" s="49"/>
      <c r="G79" s="49"/>
    </row>
    <row r="80" spans="1:7" s="37" customFormat="1" ht="96" customHeight="1">
      <c r="A80" s="51" t="s">
        <v>28</v>
      </c>
      <c r="B80" s="51"/>
      <c r="C80" s="51"/>
      <c r="D80" s="51"/>
      <c r="E80" s="51"/>
      <c r="F80" s="51"/>
      <c r="G80" s="51"/>
    </row>
    <row r="81" spans="1:7" s="37" customFormat="1" ht="18.75" customHeight="1">
      <c r="A81" s="52" t="s">
        <v>0</v>
      </c>
      <c r="B81" s="52"/>
      <c r="C81" s="52"/>
      <c r="D81" s="52"/>
      <c r="E81" s="52"/>
      <c r="F81" s="52"/>
      <c r="G81" s="52"/>
    </row>
    <row r="82" spans="1:7" s="37" customFormat="1" ht="26.25" customHeight="1">
      <c r="A82" s="53" t="s">
        <v>23</v>
      </c>
      <c r="B82" s="53"/>
      <c r="C82" s="53"/>
      <c r="D82" s="53"/>
      <c r="E82" s="53"/>
      <c r="F82" s="53"/>
      <c r="G82" s="53"/>
    </row>
    <row r="83" spans="1:7" s="37" customFormat="1" ht="26.25" customHeight="1">
      <c r="A83" s="53" t="s">
        <v>24</v>
      </c>
      <c r="B83" s="53"/>
      <c r="C83" s="53"/>
      <c r="D83" s="53"/>
      <c r="E83" s="53"/>
      <c r="F83" s="53"/>
      <c r="G83" s="53"/>
    </row>
    <row r="84" ht="12.75">
      <c r="A84" s="8"/>
    </row>
    <row r="85" ht="12" customHeight="1">
      <c r="A85" s="8"/>
    </row>
    <row r="86" ht="12.75">
      <c r="A86" s="8"/>
    </row>
    <row r="87" ht="12.75">
      <c r="A87" s="8"/>
    </row>
    <row r="88" spans="1:10" ht="12.75">
      <c r="A88" s="46"/>
      <c r="B88" s="47"/>
      <c r="C88" s="47"/>
      <c r="D88" s="47"/>
      <c r="E88" s="47"/>
      <c r="F88" s="47"/>
      <c r="G88" s="47"/>
      <c r="H88" s="47"/>
      <c r="I88" s="47"/>
      <c r="J88" s="47"/>
    </row>
    <row r="89" spans="1:10" ht="12.75">
      <c r="A89" s="47"/>
      <c r="B89" s="47"/>
      <c r="C89" s="47"/>
      <c r="D89" s="47"/>
      <c r="E89" s="47"/>
      <c r="F89" s="47"/>
      <c r="G89" s="47"/>
      <c r="H89" s="47"/>
      <c r="I89" s="47"/>
      <c r="J89" s="47"/>
    </row>
    <row r="90" ht="12.75">
      <c r="A90" s="8"/>
    </row>
    <row r="91" ht="12.75">
      <c r="A91" s="8"/>
    </row>
    <row r="92" ht="12.75">
      <c r="A92" s="8"/>
    </row>
    <row r="93" ht="12.75">
      <c r="A93" s="8"/>
    </row>
  </sheetData>
  <sheetProtection/>
  <mergeCells count="10">
    <mergeCell ref="C6:F6"/>
    <mergeCell ref="A7:A8"/>
    <mergeCell ref="A88:J89"/>
    <mergeCell ref="A77:G77"/>
    <mergeCell ref="A78:G78"/>
    <mergeCell ref="A79:G79"/>
    <mergeCell ref="A80:G80"/>
    <mergeCell ref="A81:G81"/>
    <mergeCell ref="A82:G82"/>
    <mergeCell ref="A83:G83"/>
  </mergeCells>
  <printOptions horizontalCentered="1"/>
  <pageMargins left="0.25" right="0.25" top="0.75" bottom="0.75" header="0.3" footer="0.3"/>
  <pageSetup fitToHeight="1" fitToWidth="1" horizontalDpi="600" verticalDpi="600" orientation="portrait" scale="54" r:id="rId1"/>
  <ignoredErrors>
    <ignoredError sqref="A57:A59"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Boddupalli, Aravind</cp:lastModifiedBy>
  <cp:lastPrinted>2021-03-05T21:12:08Z</cp:lastPrinted>
  <dcterms:created xsi:type="dcterms:W3CDTF">2003-07-24T18:28:34Z</dcterms:created>
  <dcterms:modified xsi:type="dcterms:W3CDTF">2021-03-05T21:12:13Z</dcterms:modified>
  <cp:category/>
  <cp:version/>
  <cp:contentType/>
  <cp:contentStatus/>
</cp:coreProperties>
</file>