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D:\Users\aboddupalli\Box Sync\TPC\CENTER\Statistics\Excel\"/>
    </mc:Choice>
  </mc:AlternateContent>
  <bookViews>
    <workbookView xWindow="360" yWindow="315" windowWidth="14940" windowHeight="8640" tabRatio="765"/>
  </bookViews>
  <sheets>
    <sheet name="2015" sheetId="20" r:id="rId1"/>
    <sheet name="2014" sheetId="19" r:id="rId2"/>
    <sheet name="2013" sheetId="18" r:id="rId3"/>
    <sheet name="2012" sheetId="17" r:id="rId4"/>
    <sheet name="2011" sheetId="15" r:id="rId5"/>
    <sheet name="2010" sheetId="14" r:id="rId6"/>
    <sheet name="2009" sheetId="13" r:id="rId7"/>
    <sheet name="2008" sheetId="9" r:id="rId8"/>
    <sheet name="2007" sheetId="8" r:id="rId9"/>
    <sheet name="2006" sheetId="7" r:id="rId10"/>
    <sheet name="2005" sheetId="6" r:id="rId11"/>
    <sheet name="2004" sheetId="5" r:id="rId12"/>
    <sheet name="2003" sheetId="1" r:id="rId13"/>
    <sheet name="2002" sheetId="2" r:id="rId14"/>
    <sheet name="2001" sheetId="3" r:id="rId15"/>
    <sheet name="2000" sheetId="4" r:id="rId16"/>
  </sheets>
  <definedNames>
    <definedName name="_xlnm._FilterDatabase" localSheetId="6" hidden="1">'2009'!$H$12:$H$114</definedName>
    <definedName name="_xlnm._FilterDatabase" localSheetId="5" hidden="1">'2010'!$J$1:$J$139</definedName>
    <definedName name="_xlnm._FilterDatabase" localSheetId="4" hidden="1">'2011'!$J$1:$J$113</definedName>
    <definedName name="_xlnm._FilterDatabase" localSheetId="3" hidden="1">'2012'!$J$1:$J$114</definedName>
    <definedName name="_xlnm._FilterDatabase" localSheetId="2" hidden="1">'2013'!$J$1:$J$110</definedName>
    <definedName name="_xlnm._FilterDatabase" localSheetId="1" hidden="1">'2014'!$J$1:$J$109</definedName>
    <definedName name="_xlnm._FilterDatabase" localSheetId="0" hidden="1">'2015'!$J$1:$J$108</definedName>
  </definedNames>
  <calcPr calcId="171027"/>
</workbook>
</file>

<file path=xl/calcChain.xml><?xml version="1.0" encoding="utf-8"?>
<calcChain xmlns="http://schemas.openxmlformats.org/spreadsheetml/2006/main">
  <c r="H14" i="20" l="1"/>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13" i="20"/>
  <c r="H34" i="19" l="1"/>
  <c r="H39" i="19"/>
  <c r="H61" i="19"/>
  <c r="H64" i="19"/>
  <c r="H53" i="19"/>
  <c r="H78" i="19"/>
  <c r="H77" i="19"/>
  <c r="H76" i="19"/>
  <c r="H75" i="19"/>
  <c r="H74" i="19"/>
  <c r="H73" i="19"/>
  <c r="H72" i="19"/>
  <c r="H71" i="19"/>
  <c r="H70" i="19"/>
  <c r="H69" i="19"/>
  <c r="H68" i="19"/>
  <c r="H67" i="19"/>
  <c r="H66" i="19"/>
  <c r="H65" i="19"/>
  <c r="H63" i="19"/>
  <c r="H62" i="19"/>
  <c r="H60" i="19"/>
  <c r="H59" i="19"/>
  <c r="H58" i="19"/>
  <c r="H57" i="19"/>
  <c r="H56" i="19"/>
  <c r="H55" i="19"/>
  <c r="H54" i="19"/>
  <c r="H52" i="19"/>
  <c r="H51" i="19"/>
  <c r="H50" i="19"/>
  <c r="H49" i="19"/>
  <c r="H48" i="19"/>
  <c r="H47" i="19"/>
  <c r="H46" i="19"/>
  <c r="H45" i="19"/>
  <c r="H44" i="19"/>
  <c r="H43" i="19"/>
  <c r="H42" i="19"/>
  <c r="H41" i="19"/>
  <c r="H40" i="19"/>
  <c r="H38" i="19"/>
  <c r="H37" i="19"/>
  <c r="H36" i="19"/>
  <c r="H35" i="19"/>
  <c r="H33" i="19"/>
  <c r="H32" i="19"/>
  <c r="H31" i="19"/>
  <c r="H30" i="19"/>
  <c r="H29" i="19"/>
  <c r="H28" i="19"/>
  <c r="H27" i="19"/>
  <c r="H26" i="19"/>
  <c r="H25" i="19"/>
  <c r="H24" i="19"/>
  <c r="H23" i="19"/>
  <c r="H22" i="19"/>
  <c r="H21" i="19"/>
  <c r="H20" i="19"/>
  <c r="H19" i="19"/>
  <c r="H18" i="19"/>
  <c r="H17" i="19"/>
  <c r="H16" i="19"/>
  <c r="H15" i="19"/>
  <c r="H14" i="19"/>
  <c r="H13" i="19"/>
  <c r="H81" i="18" l="1"/>
  <c r="H79" i="18"/>
  <c r="H77" i="18"/>
  <c r="H76" i="18"/>
  <c r="H75" i="18"/>
  <c r="H74" i="18"/>
  <c r="H73" i="18"/>
  <c r="H72" i="18"/>
  <c r="H71" i="18"/>
  <c r="H70" i="18"/>
  <c r="H69" i="18"/>
  <c r="H68" i="18"/>
  <c r="H67" i="18"/>
  <c r="H66" i="18"/>
  <c r="H65" i="18"/>
  <c r="H64" i="18"/>
  <c r="H62" i="18"/>
  <c r="H61" i="18"/>
  <c r="H59" i="18"/>
  <c r="H58" i="18"/>
  <c r="H57" i="18"/>
  <c r="H56" i="18"/>
  <c r="H55" i="18"/>
  <c r="H54" i="18"/>
  <c r="H53" i="18"/>
  <c r="H51" i="18"/>
  <c r="H50" i="18"/>
  <c r="H49" i="18"/>
  <c r="H48" i="18"/>
  <c r="H47" i="18"/>
  <c r="H46" i="18"/>
  <c r="H45" i="18"/>
  <c r="H44" i="18"/>
  <c r="H43" i="18"/>
  <c r="H42" i="18"/>
  <c r="H41" i="18"/>
  <c r="H40" i="18"/>
  <c r="H39" i="18"/>
  <c r="H37" i="18"/>
  <c r="H36" i="18"/>
  <c r="H35" i="18"/>
  <c r="H34" i="18"/>
  <c r="H32" i="18"/>
  <c r="H31" i="18"/>
  <c r="H30" i="18"/>
  <c r="H29" i="18"/>
  <c r="H28" i="18"/>
  <c r="H27" i="18"/>
  <c r="H26" i="18"/>
  <c r="H25" i="18"/>
  <c r="H24" i="18"/>
  <c r="H23" i="18"/>
  <c r="H22" i="18"/>
  <c r="H21" i="18"/>
  <c r="H20" i="18"/>
  <c r="H19" i="18"/>
  <c r="H18" i="18"/>
  <c r="H17" i="18"/>
  <c r="H16" i="18"/>
  <c r="H15" i="18"/>
  <c r="H14" i="18"/>
  <c r="H13" i="18"/>
  <c r="H12" i="18"/>
  <c r="H85" i="17"/>
  <c r="H84" i="17"/>
  <c r="H83" i="17"/>
  <c r="H82" i="17"/>
  <c r="H81" i="17"/>
  <c r="H79" i="17"/>
  <c r="H77" i="17"/>
  <c r="H76" i="17"/>
  <c r="H75" i="17"/>
  <c r="H74" i="17"/>
  <c r="H73" i="17"/>
  <c r="H72" i="17"/>
  <c r="H71" i="17"/>
  <c r="H70" i="17"/>
  <c r="H69" i="17"/>
  <c r="H68" i="17"/>
  <c r="H67" i="17"/>
  <c r="H66" i="17"/>
  <c r="H65" i="17"/>
  <c r="H64" i="17"/>
  <c r="H62" i="17"/>
  <c r="H61" i="17"/>
  <c r="H59" i="17"/>
  <c r="H58" i="17"/>
  <c r="H57" i="17"/>
  <c r="H56" i="17"/>
  <c r="H55" i="17"/>
  <c r="H54" i="17"/>
  <c r="H53" i="17"/>
  <c r="H51" i="17"/>
  <c r="H50" i="17"/>
  <c r="H49" i="17"/>
  <c r="H48" i="17"/>
  <c r="H47" i="17"/>
  <c r="H46" i="17"/>
  <c r="H45" i="17"/>
  <c r="H44" i="17"/>
  <c r="H43" i="17"/>
  <c r="H42" i="17"/>
  <c r="H41" i="17"/>
  <c r="H40" i="17"/>
  <c r="H39" i="17"/>
  <c r="H37" i="17"/>
  <c r="H36" i="17"/>
  <c r="H35" i="17"/>
  <c r="H34" i="17"/>
  <c r="H32" i="17"/>
  <c r="H31" i="17"/>
  <c r="H30" i="17"/>
  <c r="H29" i="17"/>
  <c r="H28" i="17"/>
  <c r="H27" i="17"/>
  <c r="H26" i="17"/>
  <c r="H25" i="17"/>
  <c r="H24" i="17"/>
  <c r="H23" i="17"/>
  <c r="H22" i="17"/>
  <c r="H21" i="17"/>
  <c r="H20" i="17"/>
  <c r="H19" i="17"/>
  <c r="H18" i="17"/>
  <c r="H17" i="17"/>
  <c r="H16" i="17"/>
  <c r="H15" i="17"/>
  <c r="H14" i="17"/>
  <c r="H13" i="17"/>
  <c r="H12" i="17"/>
  <c r="H80" i="15"/>
  <c r="H78" i="15"/>
  <c r="H63" i="15"/>
  <c r="H60" i="15"/>
  <c r="H34" i="15"/>
  <c r="H39" i="15"/>
  <c r="H84" i="15"/>
  <c r="H71" i="15"/>
  <c r="H70" i="15"/>
  <c r="H69" i="15"/>
  <c r="H56" i="15"/>
  <c r="H55" i="15"/>
  <c r="H83" i="15"/>
  <c r="H82" i="15"/>
  <c r="H81" i="15"/>
  <c r="H76" i="15"/>
  <c r="H75" i="15"/>
  <c r="H74" i="15"/>
  <c r="H73" i="15"/>
  <c r="H72" i="15"/>
  <c r="H68" i="15"/>
  <c r="H67" i="15"/>
  <c r="H66" i="15"/>
  <c r="H65" i="15"/>
  <c r="H64" i="15"/>
  <c r="H61" i="15"/>
  <c r="H58" i="15"/>
  <c r="H57" i="15"/>
  <c r="H54" i="15"/>
  <c r="H53" i="15"/>
  <c r="H52" i="15"/>
  <c r="H51" i="15"/>
  <c r="H50" i="15"/>
  <c r="H49" i="15"/>
  <c r="H48" i="15"/>
  <c r="H47" i="15"/>
  <c r="H46" i="15"/>
  <c r="H45" i="15"/>
  <c r="H44" i="15"/>
  <c r="H43" i="15"/>
  <c r="H42" i="15"/>
  <c r="H41" i="15"/>
  <c r="H40" i="15"/>
  <c r="H37" i="15"/>
  <c r="H36" i="15"/>
  <c r="H35" i="15"/>
  <c r="H32" i="15"/>
  <c r="H31" i="15"/>
  <c r="H30" i="15"/>
  <c r="H29" i="15"/>
  <c r="H28" i="15"/>
  <c r="H27" i="15"/>
  <c r="H26" i="15"/>
  <c r="H25" i="15"/>
  <c r="H24" i="15"/>
  <c r="H23" i="15"/>
  <c r="H22" i="15"/>
  <c r="H21" i="15"/>
  <c r="H20" i="15"/>
  <c r="H19" i="15"/>
  <c r="H18" i="15"/>
  <c r="H17" i="15"/>
  <c r="H16" i="15"/>
  <c r="H15" i="15"/>
  <c r="H14" i="15"/>
  <c r="H13" i="15"/>
  <c r="H12" i="15"/>
  <c r="H45" i="14"/>
  <c r="H46" i="14"/>
  <c r="H47" i="14"/>
  <c r="H48" i="14"/>
  <c r="H49" i="14"/>
  <c r="H51" i="14"/>
  <c r="H52" i="14"/>
  <c r="H53" i="14"/>
  <c r="H54" i="14"/>
  <c r="H55" i="14"/>
  <c r="H56" i="14"/>
  <c r="H57" i="14"/>
  <c r="H58" i="14"/>
  <c r="H59" i="14"/>
  <c r="H60" i="14"/>
  <c r="H61" i="14"/>
  <c r="H62" i="14"/>
  <c r="H63" i="14"/>
  <c r="H64" i="14"/>
  <c r="H66" i="14"/>
  <c r="H67" i="14"/>
  <c r="H68" i="14"/>
  <c r="H69" i="14"/>
  <c r="H70" i="14"/>
  <c r="H71" i="14"/>
  <c r="H72" i="14"/>
  <c r="H74" i="14"/>
  <c r="H75" i="14"/>
  <c r="H76" i="14"/>
  <c r="H78" i="14"/>
  <c r="H79" i="14"/>
  <c r="H81" i="14"/>
  <c r="H82" i="14"/>
  <c r="H84" i="14"/>
  <c r="H85" i="14"/>
  <c r="H86" i="14"/>
  <c r="H87" i="14"/>
  <c r="H88" i="14"/>
  <c r="H89" i="14"/>
  <c r="H90" i="14"/>
  <c r="H91" i="14"/>
  <c r="H92" i="14"/>
  <c r="H93" i="14"/>
  <c r="H94" i="14"/>
  <c r="H95" i="14"/>
  <c r="H96" i="14"/>
  <c r="H97" i="14"/>
  <c r="H99" i="14"/>
  <c r="H101" i="14"/>
  <c r="H102" i="14"/>
  <c r="H103" i="14"/>
  <c r="H104" i="14"/>
  <c r="H105" i="14"/>
  <c r="H106" i="14"/>
  <c r="H107" i="14"/>
  <c r="H108" i="14"/>
  <c r="H110"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12" i="14"/>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5" i="13"/>
  <c r="H46" i="13"/>
  <c r="H47" i="13"/>
  <c r="H48" i="13"/>
  <c r="H49" i="13"/>
  <c r="H51" i="13"/>
  <c r="H52" i="13"/>
  <c r="H53" i="13"/>
  <c r="H54" i="13"/>
  <c r="H55" i="13"/>
  <c r="H56" i="13"/>
  <c r="H57" i="13"/>
  <c r="H58" i="13"/>
  <c r="H59" i="13"/>
  <c r="H60" i="13"/>
  <c r="H61" i="13"/>
  <c r="H62" i="13"/>
  <c r="H63" i="13"/>
  <c r="H64" i="13"/>
  <c r="H66" i="13"/>
  <c r="H67" i="13"/>
  <c r="H68" i="13"/>
  <c r="H69" i="13"/>
  <c r="H70" i="13"/>
  <c r="H71" i="13"/>
  <c r="H72" i="13"/>
  <c r="H73" i="13"/>
  <c r="H74" i="13"/>
  <c r="H75" i="13"/>
  <c r="H76" i="13"/>
  <c r="H78" i="13"/>
  <c r="H79" i="13"/>
  <c r="H80" i="13"/>
  <c r="H82" i="13"/>
  <c r="H83" i="13"/>
  <c r="H85" i="13"/>
  <c r="H86" i="13"/>
  <c r="H88" i="13"/>
  <c r="H89" i="13"/>
  <c r="H90" i="13"/>
  <c r="H91" i="13"/>
  <c r="H92" i="13"/>
  <c r="H93" i="13"/>
  <c r="H94" i="13"/>
  <c r="H95" i="13"/>
  <c r="H96" i="13"/>
  <c r="H97" i="13"/>
  <c r="H98" i="13"/>
  <c r="H99" i="13"/>
  <c r="H100" i="13"/>
  <c r="H101" i="13"/>
  <c r="H103" i="13"/>
  <c r="H105" i="13"/>
  <c r="H106" i="13"/>
  <c r="H107" i="13"/>
  <c r="H108" i="13"/>
  <c r="H109" i="13"/>
  <c r="H110" i="13"/>
  <c r="H111" i="13"/>
  <c r="H112" i="13"/>
  <c r="H114" i="13"/>
  <c r="H12" i="13"/>
  <c r="H36" i="9"/>
  <c r="H113" i="9"/>
  <c r="H111" i="9"/>
  <c r="H110" i="9"/>
  <c r="H109" i="9"/>
  <c r="H108" i="9"/>
  <c r="H107" i="9"/>
  <c r="H106" i="9"/>
  <c r="H105" i="9"/>
  <c r="H104" i="9"/>
  <c r="H102" i="9"/>
  <c r="H100" i="9"/>
  <c r="H99" i="9"/>
  <c r="H98" i="9"/>
  <c r="H97" i="9"/>
  <c r="H96" i="9"/>
  <c r="H95" i="9"/>
  <c r="H94" i="9"/>
  <c r="H93" i="9"/>
  <c r="H92" i="9"/>
  <c r="H91" i="9"/>
  <c r="H90" i="9"/>
  <c r="H87" i="9"/>
  <c r="H85" i="9"/>
  <c r="H84" i="9"/>
  <c r="H82" i="9"/>
  <c r="H81" i="9"/>
  <c r="H79" i="9"/>
  <c r="H78" i="9"/>
  <c r="H77" i="9"/>
  <c r="H75" i="9"/>
  <c r="H74" i="9"/>
  <c r="H73" i="9"/>
  <c r="H72" i="9"/>
  <c r="H71" i="9"/>
  <c r="H70" i="9"/>
  <c r="H69" i="9"/>
  <c r="H68" i="9"/>
  <c r="H67" i="9"/>
  <c r="H66" i="9"/>
  <c r="H65" i="9"/>
  <c r="H63" i="9"/>
  <c r="H62" i="9"/>
  <c r="H61" i="9"/>
  <c r="H60" i="9"/>
  <c r="H59" i="9"/>
  <c r="H58" i="9"/>
  <c r="H57" i="9"/>
  <c r="H56" i="9"/>
  <c r="H55" i="9"/>
  <c r="H54" i="9"/>
  <c r="H53" i="9"/>
  <c r="H52" i="9"/>
  <c r="H51" i="9"/>
  <c r="H49" i="9"/>
  <c r="H48" i="9"/>
  <c r="H47" i="9"/>
  <c r="H46" i="9"/>
  <c r="H45" i="9"/>
  <c r="H43" i="9"/>
  <c r="H42" i="9"/>
  <c r="H41" i="9"/>
  <c r="H40" i="9"/>
  <c r="H39" i="9"/>
  <c r="H38" i="9"/>
  <c r="H37" i="9"/>
  <c r="H35" i="9"/>
  <c r="H34" i="9"/>
  <c r="H33" i="9"/>
  <c r="H32" i="9"/>
  <c r="H31" i="9"/>
  <c r="H30" i="9"/>
  <c r="H29" i="9"/>
  <c r="H28" i="9"/>
  <c r="H27" i="9"/>
  <c r="H26" i="9"/>
  <c r="H25" i="9"/>
  <c r="H24" i="9"/>
  <c r="H23" i="9"/>
  <c r="H22" i="9"/>
  <c r="H21" i="9"/>
  <c r="H20" i="9"/>
  <c r="H19" i="9"/>
  <c r="H18" i="9"/>
  <c r="H17" i="9"/>
  <c r="H16" i="9"/>
  <c r="H15" i="9"/>
  <c r="H14" i="9"/>
  <c r="H13" i="9"/>
  <c r="H12" i="9"/>
  <c r="H28" i="8"/>
  <c r="H112" i="7"/>
  <c r="H114" i="8"/>
  <c r="H112" i="8"/>
  <c r="H111" i="8"/>
  <c r="H110" i="8"/>
  <c r="H109" i="8"/>
  <c r="H108" i="8"/>
  <c r="H107" i="8"/>
  <c r="H106" i="8"/>
  <c r="H105" i="8"/>
  <c r="H103" i="8"/>
  <c r="H101" i="8"/>
  <c r="H100" i="8"/>
  <c r="H99" i="8"/>
  <c r="H98" i="8"/>
  <c r="H97" i="8"/>
  <c r="H96" i="8"/>
  <c r="H95" i="8"/>
  <c r="H94" i="8"/>
  <c r="H93" i="8"/>
  <c r="H92" i="8"/>
  <c r="H91" i="8"/>
  <c r="H88" i="8"/>
  <c r="H86" i="8"/>
  <c r="H85" i="8"/>
  <c r="H83" i="8"/>
  <c r="H82" i="8"/>
  <c r="H80" i="8"/>
  <c r="H79" i="8"/>
  <c r="H78" i="8"/>
  <c r="H76" i="8"/>
  <c r="H75" i="8"/>
  <c r="H74" i="8"/>
  <c r="H73" i="8"/>
  <c r="H72" i="8"/>
  <c r="H71" i="8"/>
  <c r="H70" i="8"/>
  <c r="H69" i="8"/>
  <c r="H68" i="8"/>
  <c r="H67" i="8"/>
  <c r="H66" i="8"/>
  <c r="H64" i="8"/>
  <c r="H63" i="8"/>
  <c r="H62" i="8"/>
  <c r="H61" i="8"/>
  <c r="H60" i="8"/>
  <c r="H59" i="8"/>
  <c r="H58" i="8"/>
  <c r="H57" i="8"/>
  <c r="H56" i="8"/>
  <c r="H55" i="8"/>
  <c r="H54" i="8"/>
  <c r="H53" i="8"/>
  <c r="H52" i="8"/>
  <c r="H51" i="8"/>
  <c r="H49" i="8"/>
  <c r="H48" i="8"/>
  <c r="H47" i="8"/>
  <c r="H46" i="8"/>
  <c r="H45" i="8"/>
  <c r="H43" i="8"/>
  <c r="H42" i="8"/>
  <c r="H41" i="8"/>
  <c r="H40" i="8"/>
  <c r="H39" i="8"/>
  <c r="H38" i="8"/>
  <c r="H37" i="8"/>
  <c r="H36" i="8"/>
  <c r="H35" i="8"/>
  <c r="H34" i="8"/>
  <c r="H33" i="8"/>
  <c r="H32" i="8"/>
  <c r="H31" i="8"/>
  <c r="H30" i="8"/>
  <c r="H29" i="8"/>
  <c r="H27" i="8"/>
  <c r="H26" i="8"/>
  <c r="H25" i="8"/>
  <c r="H24" i="8"/>
  <c r="H23" i="8"/>
  <c r="H22" i="8"/>
  <c r="H21" i="8"/>
  <c r="H20" i="8"/>
  <c r="H19" i="8"/>
  <c r="H18" i="8"/>
  <c r="H17" i="8"/>
  <c r="H16" i="8"/>
  <c r="H15" i="8"/>
  <c r="H14" i="8"/>
  <c r="H13" i="8"/>
  <c r="H12" i="8"/>
  <c r="H110" i="7"/>
  <c r="H109" i="7"/>
  <c r="H108" i="7"/>
  <c r="H107" i="7"/>
  <c r="H106" i="7"/>
  <c r="H105" i="7"/>
  <c r="H104" i="7"/>
  <c r="H102" i="7"/>
  <c r="H100" i="7"/>
  <c r="H99" i="7"/>
  <c r="H98" i="7"/>
  <c r="H97" i="7"/>
  <c r="H96" i="7"/>
  <c r="H95" i="7"/>
  <c r="H94" i="7"/>
  <c r="H93" i="7"/>
  <c r="H92" i="7"/>
  <c r="H91" i="7"/>
  <c r="H90" i="7"/>
  <c r="H87" i="7"/>
  <c r="H85" i="7"/>
  <c r="H84" i="7"/>
  <c r="H82" i="7"/>
  <c r="H81" i="7"/>
  <c r="H79" i="7"/>
  <c r="H78" i="7"/>
  <c r="H77" i="7"/>
  <c r="H75" i="7"/>
  <c r="H74" i="7"/>
  <c r="H73" i="7"/>
  <c r="H72" i="7"/>
  <c r="H71" i="7"/>
  <c r="H70" i="7"/>
  <c r="H69" i="7"/>
  <c r="H68" i="7"/>
  <c r="H67" i="7"/>
  <c r="H66" i="7"/>
  <c r="H65" i="7"/>
  <c r="H63" i="7"/>
  <c r="H62" i="7"/>
  <c r="H61" i="7"/>
  <c r="H60" i="7"/>
  <c r="H59" i="7"/>
  <c r="H58" i="7"/>
  <c r="H57" i="7"/>
  <c r="H56" i="7"/>
  <c r="H55" i="7"/>
  <c r="H54" i="7"/>
  <c r="H53" i="7"/>
  <c r="H52" i="7"/>
  <c r="H51" i="7"/>
  <c r="H49" i="7"/>
  <c r="H48" i="7"/>
  <c r="H47" i="7"/>
  <c r="H46" i="7"/>
  <c r="H45"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82" i="6"/>
  <c r="H74" i="6"/>
  <c r="H69" i="6"/>
  <c r="H63" i="6"/>
  <c r="H16" i="6"/>
  <c r="H111" i="6"/>
  <c r="H109" i="6"/>
  <c r="H108" i="6"/>
  <c r="H107" i="6"/>
  <c r="H106" i="6"/>
  <c r="H105" i="6"/>
  <c r="H104" i="6"/>
  <c r="H103" i="6"/>
  <c r="H102" i="6"/>
  <c r="H100" i="6"/>
  <c r="H98" i="6"/>
  <c r="H97" i="6"/>
  <c r="H96" i="6"/>
  <c r="H95" i="6"/>
  <c r="H94" i="6"/>
  <c r="H93" i="6"/>
  <c r="H92" i="6"/>
  <c r="H91" i="6"/>
  <c r="H90" i="6"/>
  <c r="H89" i="6"/>
  <c r="H88" i="6"/>
  <c r="H87" i="6"/>
  <c r="H85" i="6"/>
  <c r="H84" i="6"/>
  <c r="H81" i="6"/>
  <c r="H79" i="6"/>
  <c r="H78" i="6"/>
  <c r="H77" i="6"/>
  <c r="H75" i="6"/>
  <c r="H73" i="6"/>
  <c r="H72" i="6"/>
  <c r="H71" i="6"/>
  <c r="H70" i="6"/>
  <c r="H68" i="6"/>
  <c r="H67" i="6"/>
  <c r="H66" i="6"/>
  <c r="H65" i="6"/>
  <c r="H62" i="6"/>
  <c r="H61" i="6"/>
  <c r="H60" i="6"/>
  <c r="H59" i="6"/>
  <c r="H58" i="6"/>
  <c r="H57" i="6"/>
  <c r="H56" i="6"/>
  <c r="H55" i="6"/>
  <c r="H54" i="6"/>
  <c r="H53" i="6"/>
  <c r="H52" i="6"/>
  <c r="H51" i="6"/>
  <c r="H50" i="6"/>
  <c r="H48" i="6"/>
  <c r="H47" i="6"/>
  <c r="H46" i="6"/>
  <c r="H45" i="6"/>
  <c r="H44" i="6"/>
  <c r="H42" i="6"/>
  <c r="H41" i="6"/>
  <c r="H40" i="6"/>
  <c r="H39" i="6"/>
  <c r="H38" i="6"/>
  <c r="H37" i="6"/>
  <c r="H36" i="6"/>
  <c r="H35" i="6"/>
  <c r="H34" i="6"/>
  <c r="H33" i="6"/>
  <c r="H32" i="6"/>
  <c r="H31" i="6"/>
  <c r="H30" i="6"/>
  <c r="H29" i="6"/>
  <c r="H28" i="6"/>
  <c r="H27" i="6"/>
  <c r="H26" i="6"/>
  <c r="H25" i="6"/>
  <c r="H24" i="6"/>
  <c r="H23" i="6"/>
  <c r="H22" i="6"/>
  <c r="H21" i="6"/>
  <c r="H20" i="6"/>
  <c r="H19" i="6"/>
  <c r="H18" i="6"/>
  <c r="H17" i="6"/>
  <c r="H15" i="6"/>
  <c r="H14" i="6"/>
  <c r="H13" i="6"/>
  <c r="H12" i="6"/>
  <c r="H11" i="6"/>
  <c r="H111" i="5"/>
  <c r="H69" i="5"/>
  <c r="H84" i="5"/>
  <c r="H113" i="5"/>
  <c r="H110" i="5"/>
  <c r="H109" i="5"/>
  <c r="H108" i="5"/>
  <c r="H107" i="5"/>
  <c r="H106" i="5"/>
  <c r="H105" i="5"/>
  <c r="H104" i="5"/>
  <c r="H102" i="5"/>
  <c r="H100" i="5"/>
  <c r="H99" i="5"/>
  <c r="H98" i="5"/>
  <c r="H97" i="5"/>
  <c r="H96" i="5"/>
  <c r="H95" i="5"/>
  <c r="H94" i="5"/>
  <c r="H93" i="5"/>
  <c r="H92" i="5"/>
  <c r="H91" i="5"/>
  <c r="H90" i="5"/>
  <c r="H89" i="5"/>
  <c r="H87" i="5"/>
  <c r="H86" i="5"/>
  <c r="H82" i="5"/>
  <c r="H80" i="5"/>
  <c r="H79" i="5"/>
  <c r="H78" i="5"/>
  <c r="H76" i="5"/>
  <c r="H75" i="5"/>
  <c r="H73" i="5"/>
  <c r="H72" i="5"/>
  <c r="H71" i="5"/>
  <c r="H70" i="5"/>
  <c r="H67" i="5"/>
  <c r="H66" i="5"/>
  <c r="H65" i="5"/>
  <c r="H64" i="5"/>
  <c r="H62" i="5"/>
  <c r="H61" i="5"/>
  <c r="H60" i="5"/>
  <c r="H59" i="5"/>
  <c r="H58" i="5"/>
  <c r="H57" i="5"/>
  <c r="H56" i="5"/>
  <c r="H55" i="5"/>
  <c r="H54" i="5"/>
  <c r="H53" i="5"/>
  <c r="H52" i="5"/>
  <c r="H51" i="5"/>
  <c r="H50" i="5"/>
  <c r="H48" i="5"/>
  <c r="H47" i="5"/>
  <c r="H46" i="5"/>
  <c r="H45" i="5"/>
  <c r="H44"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26" i="4"/>
  <c r="H107" i="4"/>
  <c r="H85" i="4"/>
  <c r="H73" i="4"/>
  <c r="H71" i="4"/>
  <c r="H67" i="4"/>
  <c r="H65" i="4"/>
  <c r="H64" i="4"/>
  <c r="H62" i="4"/>
  <c r="H29" i="4"/>
  <c r="H15" i="4"/>
  <c r="H109" i="4"/>
  <c r="H90" i="4"/>
  <c r="H74" i="4"/>
  <c r="H73" i="3"/>
  <c r="H72" i="4"/>
  <c r="H28" i="4"/>
  <c r="H106" i="4"/>
  <c r="H105" i="4"/>
  <c r="H104" i="4"/>
  <c r="H103" i="4"/>
  <c r="H102" i="4"/>
  <c r="H101" i="4"/>
  <c r="H99" i="4"/>
  <c r="H97" i="4"/>
  <c r="H96" i="4"/>
  <c r="H95" i="4"/>
  <c r="H94" i="4"/>
  <c r="H93" i="4"/>
  <c r="H92" i="4"/>
  <c r="H91" i="4"/>
  <c r="H89" i="4"/>
  <c r="H88" i="4"/>
  <c r="H87" i="4"/>
  <c r="H86" i="4"/>
  <c r="H84" i="4"/>
  <c r="H82" i="4"/>
  <c r="H81" i="4"/>
  <c r="H79" i="4"/>
  <c r="H77" i="4"/>
  <c r="H76" i="4"/>
  <c r="H75" i="4"/>
  <c r="H70" i="4"/>
  <c r="H69" i="4"/>
  <c r="H68" i="4"/>
  <c r="H66" i="4"/>
  <c r="H61" i="4"/>
  <c r="H60" i="4"/>
  <c r="H59" i="4"/>
  <c r="H58" i="4"/>
  <c r="H57" i="4"/>
  <c r="H56" i="4"/>
  <c r="H55" i="4"/>
  <c r="H54" i="4"/>
  <c r="H53" i="4"/>
  <c r="H52" i="4"/>
  <c r="H51" i="4"/>
  <c r="H50" i="4"/>
  <c r="H49" i="4"/>
  <c r="H47" i="4"/>
  <c r="H46" i="4"/>
  <c r="H45" i="4"/>
  <c r="H44" i="4"/>
  <c r="H43" i="4"/>
  <c r="H41" i="4"/>
  <c r="H40" i="4"/>
  <c r="H39" i="4"/>
  <c r="H38" i="4"/>
  <c r="H37" i="4"/>
  <c r="H36" i="4"/>
  <c r="H35" i="4"/>
  <c r="H34" i="4"/>
  <c r="H33" i="4"/>
  <c r="H32" i="4"/>
  <c r="H31" i="4"/>
  <c r="H30" i="4"/>
  <c r="H27" i="4"/>
  <c r="H25" i="4"/>
  <c r="H24" i="4"/>
  <c r="H23" i="4"/>
  <c r="H22" i="4"/>
  <c r="H21" i="4"/>
  <c r="H20" i="4"/>
  <c r="H19" i="4"/>
  <c r="H18" i="4"/>
  <c r="H17" i="4"/>
  <c r="H16" i="4"/>
  <c r="H14" i="4"/>
  <c r="H13" i="4"/>
  <c r="H12" i="4"/>
  <c r="H11" i="4"/>
  <c r="H10" i="4"/>
  <c r="H75" i="3"/>
  <c r="H108" i="3"/>
  <c r="H106" i="3"/>
  <c r="H89" i="3"/>
  <c r="H72" i="3"/>
  <c r="H71" i="3"/>
  <c r="H67" i="3"/>
  <c r="H65" i="3"/>
  <c r="H64" i="3"/>
  <c r="H62" i="3"/>
  <c r="H28" i="3"/>
  <c r="H26" i="3"/>
  <c r="H25" i="3"/>
  <c r="H15" i="3"/>
  <c r="H10" i="3"/>
  <c r="H11" i="3"/>
  <c r="H12" i="3"/>
  <c r="H13" i="3"/>
  <c r="H14" i="3"/>
  <c r="H16" i="3"/>
  <c r="H17" i="3"/>
  <c r="H18" i="3"/>
  <c r="H19" i="3"/>
  <c r="H20" i="3"/>
  <c r="H21" i="3"/>
  <c r="H22" i="3"/>
  <c r="H23" i="3"/>
  <c r="H24" i="3"/>
  <c r="H27" i="3"/>
  <c r="H29" i="3"/>
  <c r="H30" i="3"/>
  <c r="H31" i="3"/>
  <c r="H32" i="3"/>
  <c r="H33" i="3"/>
  <c r="H34" i="3"/>
  <c r="H35" i="3"/>
  <c r="H36" i="3"/>
  <c r="H37" i="3"/>
  <c r="H38" i="3"/>
  <c r="H39" i="3"/>
  <c r="H40" i="3"/>
  <c r="H41" i="3"/>
  <c r="H43" i="3"/>
  <c r="H44" i="3"/>
  <c r="H45" i="3"/>
  <c r="H46" i="3"/>
  <c r="H47" i="3"/>
  <c r="H49" i="3"/>
  <c r="H50" i="3"/>
  <c r="H51" i="3"/>
  <c r="H52" i="3"/>
  <c r="H53" i="3"/>
  <c r="H54" i="3"/>
  <c r="H55" i="3"/>
  <c r="H56" i="3"/>
  <c r="H57" i="3"/>
  <c r="H58" i="3"/>
  <c r="H59" i="3"/>
  <c r="H60" i="3"/>
  <c r="H61" i="3"/>
  <c r="H66" i="3"/>
  <c r="H68" i="3"/>
  <c r="H69" i="3"/>
  <c r="H70" i="3"/>
  <c r="H74" i="3"/>
  <c r="H76" i="3"/>
  <c r="H78" i="3"/>
  <c r="H80" i="3"/>
  <c r="H81" i="3"/>
  <c r="H83" i="3"/>
  <c r="H84" i="3"/>
  <c r="H85" i="3"/>
  <c r="H86" i="3"/>
  <c r="H87" i="3"/>
  <c r="H88" i="3"/>
  <c r="H90" i="3"/>
  <c r="H91" i="3"/>
  <c r="H92" i="3"/>
  <c r="H93" i="3"/>
  <c r="H94" i="3"/>
  <c r="H95" i="3"/>
  <c r="H96" i="3"/>
  <c r="H98" i="3"/>
  <c r="H100" i="3"/>
  <c r="H101" i="3"/>
  <c r="H102" i="3"/>
  <c r="H103" i="3"/>
  <c r="H104" i="3"/>
  <c r="H105" i="3"/>
  <c r="H62" i="2"/>
  <c r="H112" i="2"/>
  <c r="H110" i="2"/>
  <c r="H109" i="2"/>
  <c r="H108" i="2"/>
  <c r="H107" i="2"/>
  <c r="H106" i="2"/>
  <c r="H105" i="2"/>
  <c r="H104" i="2"/>
  <c r="H102" i="2"/>
  <c r="H100" i="2"/>
  <c r="H99" i="2"/>
  <c r="H98" i="2"/>
  <c r="H97" i="2"/>
  <c r="H96" i="2"/>
  <c r="H95" i="2"/>
  <c r="H94" i="2"/>
  <c r="H93" i="2"/>
  <c r="H92" i="2"/>
  <c r="H91" i="2"/>
  <c r="H90" i="2"/>
  <c r="H89" i="2"/>
  <c r="H88" i="2"/>
  <c r="H87" i="2"/>
  <c r="H85" i="2"/>
  <c r="H84" i="2"/>
  <c r="H82" i="2"/>
  <c r="H81" i="2"/>
  <c r="H79" i="2"/>
  <c r="H78" i="2"/>
  <c r="H77" i="2"/>
  <c r="H75" i="2"/>
  <c r="H74" i="2"/>
  <c r="H72" i="2"/>
  <c r="H71" i="2"/>
  <c r="H70" i="2"/>
  <c r="H69" i="2"/>
  <c r="H68" i="2"/>
  <c r="H67" i="2"/>
  <c r="H66" i="2"/>
  <c r="H65" i="2"/>
  <c r="H64" i="2"/>
  <c r="H61" i="2"/>
  <c r="H60" i="2"/>
  <c r="H59" i="2"/>
  <c r="H58" i="2"/>
  <c r="H57" i="2"/>
  <c r="H56" i="2"/>
  <c r="H55" i="2"/>
  <c r="H54" i="2"/>
  <c r="H53" i="2"/>
  <c r="H52" i="2"/>
  <c r="H51" i="2"/>
  <c r="H50" i="2"/>
  <c r="H49" i="2"/>
  <c r="H47" i="2"/>
  <c r="H46" i="2"/>
  <c r="H45" i="2"/>
  <c r="H44" i="2"/>
  <c r="H43"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44" i="1"/>
  <c r="H50" i="1"/>
  <c r="H64" i="1"/>
  <c r="H74" i="1"/>
  <c r="H81" i="1"/>
  <c r="H102" i="1"/>
  <c r="H87" i="1"/>
  <c r="H84" i="1"/>
  <c r="H77" i="1"/>
  <c r="H19" i="1"/>
  <c r="H112" i="1"/>
  <c r="H110" i="1"/>
  <c r="H109" i="1"/>
  <c r="H108" i="1"/>
  <c r="H107" i="1"/>
  <c r="H106" i="1"/>
  <c r="H105" i="1"/>
  <c r="H104" i="1"/>
  <c r="H100" i="1"/>
  <c r="H99" i="1"/>
  <c r="H98" i="1"/>
  <c r="H97" i="1"/>
  <c r="H96" i="1"/>
  <c r="H95" i="1"/>
  <c r="H94" i="1"/>
  <c r="H93" i="1"/>
  <c r="H92" i="1"/>
  <c r="H91" i="1"/>
  <c r="H90" i="1"/>
  <c r="H89" i="1"/>
  <c r="H88" i="1"/>
  <c r="H85" i="1"/>
  <c r="H82" i="1"/>
  <c r="H79" i="1"/>
  <c r="H78" i="1"/>
  <c r="H75" i="1"/>
  <c r="H72" i="1"/>
  <c r="H71" i="1"/>
  <c r="H70" i="1"/>
  <c r="H69" i="1"/>
  <c r="H68" i="1"/>
  <c r="H67" i="1"/>
  <c r="H66" i="1"/>
  <c r="H65" i="1"/>
  <c r="H62" i="1"/>
  <c r="H61" i="1"/>
  <c r="H60" i="1"/>
  <c r="H59" i="1"/>
  <c r="H58" i="1"/>
  <c r="H57" i="1"/>
  <c r="H56" i="1"/>
  <c r="H55" i="1"/>
  <c r="H54" i="1"/>
  <c r="H53" i="1"/>
  <c r="H52" i="1"/>
  <c r="H51" i="1"/>
  <c r="H48" i="1"/>
  <c r="H47" i="1"/>
  <c r="H46" i="1"/>
  <c r="H45" i="1"/>
  <c r="H42" i="1"/>
  <c r="H41" i="1"/>
  <c r="H40" i="1"/>
  <c r="H39" i="1"/>
  <c r="H38" i="1"/>
  <c r="H37" i="1"/>
  <c r="H36" i="1"/>
  <c r="H35" i="1"/>
  <c r="H34" i="1"/>
  <c r="H33" i="1"/>
  <c r="H32" i="1"/>
  <c r="H31" i="1"/>
  <c r="H30" i="1"/>
  <c r="H29" i="1"/>
  <c r="H28" i="1"/>
  <c r="H27" i="1"/>
  <c r="H26" i="1"/>
  <c r="H25" i="1"/>
  <c r="H24" i="1"/>
  <c r="H23" i="1"/>
  <c r="H22" i="1"/>
  <c r="H21" i="1"/>
  <c r="H20" i="1"/>
  <c r="H18" i="1"/>
  <c r="H17" i="1"/>
  <c r="H16" i="1"/>
  <c r="H15" i="1"/>
  <c r="H14" i="1"/>
  <c r="H13" i="1"/>
  <c r="H12" i="1"/>
  <c r="H11" i="1"/>
</calcChain>
</file>

<file path=xl/sharedStrings.xml><?xml version="1.0" encoding="utf-8"?>
<sst xmlns="http://schemas.openxmlformats.org/spreadsheetml/2006/main" count="2035" uniqueCount="343">
  <si>
    <t>[All figures are estimates based on a sample--money amounts are in thousands of dollars]</t>
  </si>
  <si>
    <t>All industries</t>
  </si>
  <si>
    <t>Agriculture, forestry, fishing, and hunting</t>
  </si>
  <si>
    <t>Mining</t>
  </si>
  <si>
    <t>Utilities</t>
  </si>
  <si>
    <t>Construction</t>
  </si>
  <si>
    <t>Manufacturing</t>
  </si>
  <si>
    <t>Wholesale and retail trade</t>
  </si>
  <si>
    <t>Transportation and warehousing</t>
  </si>
  <si>
    <t>Information</t>
  </si>
  <si>
    <t>Services</t>
  </si>
  <si>
    <t>Oil and gas extraction</t>
  </si>
  <si>
    <t>Coal mining, metal ore mining</t>
  </si>
  <si>
    <t>Nonmetallic minerals</t>
  </si>
  <si>
    <t>Support activities for mining</t>
  </si>
  <si>
    <t>Construction of buildings</t>
  </si>
  <si>
    <t>Heavy and civil engineering construction</t>
  </si>
  <si>
    <t>Special trade contractors</t>
  </si>
  <si>
    <t>Food manufacturing</t>
  </si>
  <si>
    <t>Beverage and tobacco products</t>
  </si>
  <si>
    <t>Tobacco manufacturing.</t>
  </si>
  <si>
    <t xml:space="preserve">Textile mills and textile product mills  </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</si>
  <si>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</si>
  <si>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</si>
  <si>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</si>
  <si>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</si>
  <si>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</si>
  <si>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</si>
  <si>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</si>
  <si>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Pharmaceutical and medicine manufacturing</t>
  </si>
  <si>
    <t>Other chemical manufacturing</t>
  </si>
  <si>
    <t>Plastics and rubber products manufacturing</t>
  </si>
  <si>
    <t>Nonmetallic mineral product manufacturing</t>
  </si>
  <si>
    <t>Primary metal manufacturing</t>
  </si>
  <si>
    <t>Fabricated metal products</t>
  </si>
  <si>
    <t>Machinery manufacturing</t>
  </si>
  <si>
    <t>Computer and electronic product manufacturing</t>
  </si>
  <si>
    <t>Transportation equipment manufacturing</t>
  </si>
  <si>
    <t>Motor vehicles and related manufacturing</t>
  </si>
  <si>
    <t>Other transportation equipment manufacturing</t>
  </si>
  <si>
    <t>Furniture and related products</t>
  </si>
  <si>
    <t>Wholesale trade</t>
  </si>
  <si>
    <t>Durable goods</t>
  </si>
  <si>
    <t>Machinery, equipment, and supplies</t>
  </si>
  <si>
    <t>Other miscellaneous durable goods</t>
  </si>
  <si>
    <t>Nondurable goods</t>
  </si>
  <si>
    <t>Drugs, chemicals, and allied products</t>
  </si>
  <si>
    <t>Groceries and related products</t>
  </si>
  <si>
    <t>Petroleum and petroleum products</t>
  </si>
  <si>
    <t>Other miscellaneous nondurable goods</t>
  </si>
  <si>
    <t>Retail trade</t>
  </si>
  <si>
    <t>Motor vehicle, parts dealers, and gas stations</t>
  </si>
  <si>
    <t>Food and beverages stores</t>
  </si>
  <si>
    <t>Apparel and accessory stores</t>
  </si>
  <si>
    <t>General merchandise stores</t>
  </si>
  <si>
    <t>Miscellaneous retail trade</t>
  </si>
  <si>
    <t>Air, rail, and water transportation</t>
  </si>
  <si>
    <t>Water transportation</t>
  </si>
  <si>
    <t>Air and rail transportation</t>
  </si>
  <si>
    <t>Broadcasting, internet publishing</t>
  </si>
  <si>
    <t>Telecommunications</t>
  </si>
  <si>
    <t>Other information services</t>
  </si>
  <si>
    <t>Finance and insurance</t>
  </si>
  <si>
    <t>Commercial banking</t>
  </si>
  <si>
    <t>Depository credit agencies other than banks</t>
  </si>
  <si>
    <t>Nondepository credit intermediation</t>
  </si>
  <si>
    <t>Securities, commodity contracts, and other</t>
  </si>
  <si>
    <t>Insurance and related activities</t>
  </si>
  <si>
    <t>Insurance agencies and brokerages</t>
  </si>
  <si>
    <t>Funds, trusts, and other financial vehicles</t>
  </si>
  <si>
    <t>Real estate and rental and leasing</t>
  </si>
  <si>
    <t>Real estate</t>
  </si>
  <si>
    <t>Rentals and leasing</t>
  </si>
  <si>
    <t>Professional, scientific, and technical services</t>
  </si>
  <si>
    <t>Management of holding companies</t>
  </si>
  <si>
    <t>Arts, entertainment, and recreation</t>
  </si>
  <si>
    <t>Accommodation and food services</t>
  </si>
  <si>
    <t>Accommodation</t>
  </si>
  <si>
    <t>Food services and drinking places</t>
  </si>
  <si>
    <t>Other services</t>
  </si>
  <si>
    <t>Repair and maintenance services</t>
  </si>
  <si>
    <t>* Data should be used with caution because of the small number of sample returns on which they were based.</t>
  </si>
  <si>
    <t xml:space="preserve">Note: Detail may not add to totals because of rounding.  </t>
  </si>
  <si>
    <t>[1] Equals each industry's foreign tax credit divided by the total foreign tax credit claimed for all industries.</t>
  </si>
  <si>
    <t>Number of</t>
  </si>
  <si>
    <t>returns</t>
  </si>
  <si>
    <t>Income</t>
  </si>
  <si>
    <t>subject to</t>
  </si>
  <si>
    <t>U.S. tax</t>
  </si>
  <si>
    <t>U.S. income</t>
  </si>
  <si>
    <t>tax before</t>
  </si>
  <si>
    <t>credits</t>
  </si>
  <si>
    <t>(less loss)</t>
  </si>
  <si>
    <t>income</t>
  </si>
  <si>
    <t>Current-year</t>
  </si>
  <si>
    <t>foreign taxes</t>
  </si>
  <si>
    <t>Foreign tax</t>
  </si>
  <si>
    <t>credit</t>
  </si>
  <si>
    <t>Industry's</t>
  </si>
  <si>
    <t>share of</t>
  </si>
  <si>
    <t>foreign tax</t>
  </si>
  <si>
    <t>credit [1]</t>
  </si>
  <si>
    <t>Foreign-</t>
  </si>
  <si>
    <t>source taxable</t>
  </si>
  <si>
    <t xml:space="preserve">U.S. Corporation Income Tax Returns with a Foreign Tax Credit, 2003:  U.S. and Foreign-Source Income and Taxes, </t>
  </si>
  <si>
    <t>Foreign Tax Credit, and Industry Share of Foreign Tax Credit, by Major and Selected Minor Industry</t>
  </si>
  <si>
    <t xml:space="preserve">Publishing (except internet), motion picture, </t>
  </si>
  <si>
    <t>and sound recording</t>
  </si>
  <si>
    <t xml:space="preserve">Finance, insurance, real estate, and rental </t>
  </si>
  <si>
    <t>and leasing</t>
  </si>
  <si>
    <t>Commercial banking and other depository</t>
  </si>
  <si>
    <t>credit agencies</t>
  </si>
  <si>
    <t xml:space="preserve">Administrative and support and waste </t>
  </si>
  <si>
    <t>management and remediation</t>
  </si>
  <si>
    <t xml:space="preserve"> assistance</t>
  </si>
  <si>
    <t>Education services, health care, and social</t>
  </si>
  <si>
    <t>civic, professional, etc.</t>
  </si>
  <si>
    <t>Personal services, religious, grantmaking,</t>
  </si>
  <si>
    <t xml:space="preserve">Internet service providers, web search portals, </t>
  </si>
  <si>
    <t>and data processing services</t>
  </si>
  <si>
    <t xml:space="preserve">Pipeline transportation, other transportation </t>
  </si>
  <si>
    <t>and warehousing</t>
  </si>
  <si>
    <t>supplies</t>
  </si>
  <si>
    <t xml:space="preserve">Electrical equipment, appliance and component </t>
  </si>
  <si>
    <t>manufacturing</t>
  </si>
  <si>
    <t>manufacturing not allocable</t>
  </si>
  <si>
    <t xml:space="preserve">Miscellaneous manufacturing and </t>
  </si>
  <si>
    <t>Building materials, garden equipment, and</t>
  </si>
  <si>
    <t>Major and selected minor industry</t>
  </si>
  <si>
    <t xml:space="preserve">Furniture and home furnishing stores </t>
  </si>
  <si>
    <t>Broadcasting, Internet publishing</t>
  </si>
  <si>
    <t>Source: IRS, Statistics of Income Division, August 2006.</t>
  </si>
  <si>
    <t>Source: IRS, Statistics of Income Division, May 2007.</t>
  </si>
  <si>
    <t xml:space="preserve">U.S. Corporation Income Tax Returns with a Foreign Tax Credit, 2002:  U.S. and Foreign-Source Income and Taxes, </t>
  </si>
  <si>
    <t xml:space="preserve">U.S. Corporation Income Tax Returns with a Foreign Tax Credit, 2001:  U.S. and Foreign-Source Income and Taxes, </t>
  </si>
  <si>
    <t>Coal mining and metal ore mining</t>
  </si>
  <si>
    <t>Building, developing, and general contracting</t>
  </si>
  <si>
    <t>Heavy construction</t>
  </si>
  <si>
    <t>*355,551</t>
  </si>
  <si>
    <t>*124,613</t>
  </si>
  <si>
    <t>*11,370,569</t>
  </si>
  <si>
    <t>*3,979,699</t>
  </si>
  <si>
    <t>*133,034</t>
  </si>
  <si>
    <t>*46,411</t>
  </si>
  <si>
    <t>*108,146</t>
  </si>
  <si>
    <t>*37,712</t>
  </si>
  <si>
    <t>*12,628</t>
  </si>
  <si>
    <t>*1,481,636</t>
  </si>
  <si>
    <t>*40,331</t>
  </si>
  <si>
    <t>*6,780</t>
  </si>
  <si>
    <t>*48,325</t>
  </si>
  <si>
    <t>*4,416,143</t>
  </si>
  <si>
    <t>*145,491</t>
  </si>
  <si>
    <t>*55,715</t>
  </si>
  <si>
    <t>*16,199</t>
  </si>
  <si>
    <t>*1,504,927</t>
  </si>
  <si>
    <t>*42,739</t>
  </si>
  <si>
    <t>*10,521</t>
  </si>
  <si>
    <t>Other transportation and warehousing</t>
  </si>
  <si>
    <t>Publishing, motion picture, and sound recording</t>
  </si>
  <si>
    <t>Broadcasting and telecommunications</t>
  </si>
  <si>
    <t>services</t>
  </si>
  <si>
    <t>Information services and data processing</t>
  </si>
  <si>
    <t>*163,385</t>
  </si>
  <si>
    <t>*57,023</t>
  </si>
  <si>
    <t>*3,714,930</t>
  </si>
  <si>
    <t>*1,300,137</t>
  </si>
  <si>
    <t>*1,411,420</t>
  </si>
  <si>
    <t>*493,803</t>
  </si>
  <si>
    <t>*11,919,315</t>
  </si>
  <si>
    <t>*4,171,642</t>
  </si>
  <si>
    <t>*464,007</t>
  </si>
  <si>
    <t>*163,263</t>
  </si>
  <si>
    <t>*37,431</t>
  </si>
  <si>
    <t>*14,821</t>
  </si>
  <si>
    <t>*1,464,906</t>
  </si>
  <si>
    <t>*513,596</t>
  </si>
  <si>
    <t>*3,464</t>
  </si>
  <si>
    <t>*1,166</t>
  </si>
  <si>
    <t>*455,143</t>
  </si>
  <si>
    <t>*159,270</t>
  </si>
  <si>
    <t>*488</t>
  </si>
  <si>
    <t>*10,485</t>
  </si>
  <si>
    <t>*9,708</t>
  </si>
  <si>
    <t>*95,323</t>
  </si>
  <si>
    <t>*42,403</t>
  </si>
  <si>
    <t>*4,251</t>
  </si>
  <si>
    <t>*131,500</t>
  </si>
  <si>
    <t>*122</t>
  </si>
  <si>
    <t>*25,185</t>
  </si>
  <si>
    <t>*3,592</t>
  </si>
  <si>
    <t>*37,963</t>
  </si>
  <si>
    <t>*82,282</t>
  </si>
  <si>
    <t>*406,637</t>
  </si>
  <si>
    <t>*330,968</t>
  </si>
  <si>
    <t>*29,702</t>
  </si>
  <si>
    <t>*542,329</t>
  </si>
  <si>
    <t>*508</t>
  </si>
  <si>
    <t>*76,285</t>
  </si>
  <si>
    <t>*10,045</t>
  </si>
  <si>
    <t>*9,657</t>
  </si>
  <si>
    <t>*98,710</t>
  </si>
  <si>
    <t>*34,163</t>
  </si>
  <si>
    <t>*4,601</t>
  </si>
  <si>
    <t>*142,776</t>
  </si>
  <si>
    <t>*162</t>
  </si>
  <si>
    <t>*27,787</t>
  </si>
  <si>
    <t>Source: IRS, Statistics of Income Bulletin, Fall 2005, Publication 1136. (Rev. 12-05.)</t>
  </si>
  <si>
    <t xml:space="preserve">U.S. Corporation Income Tax Returns with a Foreign Tax Credit, 2000:  U.S. and Foreign-Source Income and Taxes, </t>
  </si>
  <si>
    <t>*960,568</t>
  </si>
  <si>
    <t>*338,503</t>
  </si>
  <si>
    <t>*11,169,743</t>
  </si>
  <si>
    <t>*3,909,020</t>
  </si>
  <si>
    <t>*909,630</t>
  </si>
  <si>
    <t>*318,087</t>
  </si>
  <si>
    <t>*78,205</t>
  </si>
  <si>
    <t>*1,402,135</t>
  </si>
  <si>
    <t>*7,845</t>
  </si>
  <si>
    <t>*4,243,590</t>
  </si>
  <si>
    <t>*48,217</t>
  </si>
  <si>
    <t>*79,224</t>
  </si>
  <si>
    <t>*1,411,764</t>
  </si>
  <si>
    <t>*11,616</t>
  </si>
  <si>
    <t>Pipeline transportation</t>
  </si>
  <si>
    <t>*160,846</t>
  </si>
  <si>
    <t>*56,276</t>
  </si>
  <si>
    <t>*3,427,098</t>
  </si>
  <si>
    <t>*1,199,462</t>
  </si>
  <si>
    <t>*220,433</t>
  </si>
  <si>
    <t>*77,027</t>
  </si>
  <si>
    <t>*10,047,113</t>
  </si>
  <si>
    <t>*3,516,491</t>
  </si>
  <si>
    <t>*140,869</t>
  </si>
  <si>
    <t>*51,576</t>
  </si>
  <si>
    <t>*24,175</t>
  </si>
  <si>
    <t>*8,375</t>
  </si>
  <si>
    <t>*389,221</t>
  </si>
  <si>
    <t>*136,869</t>
  </si>
  <si>
    <t>*31,526</t>
  </si>
  <si>
    <t>*10,464</t>
  </si>
  <si>
    <t>*776</t>
  </si>
  <si>
    <t>*11,015</t>
  </si>
  <si>
    <t>*9,234</t>
  </si>
  <si>
    <t>*120,035</t>
  </si>
  <si>
    <t>*24,805</t>
  </si>
  <si>
    <t>*3,299</t>
  </si>
  <si>
    <t>*19,687</t>
  </si>
  <si>
    <t>*52</t>
  </si>
  <si>
    <t>*4,553</t>
  </si>
  <si>
    <t>*31,488</t>
  </si>
  <si>
    <t>*85,654</t>
  </si>
  <si>
    <t>*516,273</t>
  </si>
  <si>
    <t>*94,056</t>
  </si>
  <si>
    <t>*21,273</t>
  </si>
  <si>
    <t>*72,076</t>
  </si>
  <si>
    <t>*438</t>
  </si>
  <si>
    <t>*847</t>
  </si>
  <si>
    <t>*8,530</t>
  </si>
  <si>
    <t>*9,165</t>
  </si>
  <si>
    <t>*132,441</t>
  </si>
  <si>
    <t>*24,281</t>
  </si>
  <si>
    <t>*3,450</t>
  </si>
  <si>
    <t>*20,271</t>
  </si>
  <si>
    <t>Source: IRS, Statistics of Income Bulletin, Fall 2004, Publication 1136. (Rev. 12-04.)</t>
  </si>
  <si>
    <t xml:space="preserve">U.S. Corporation Income Tax Returns with a Foreign Tax Credit, 2004:  U.S. and Foreign-Source Income and Taxes, </t>
  </si>
  <si>
    <t xml:space="preserve">Miscellaneous retail trade (incl. furniture </t>
  </si>
  <si>
    <t>and home furnishings stores)</t>
  </si>
  <si>
    <t xml:space="preserve">Other transportation (including pipeline </t>
  </si>
  <si>
    <t>transportation and warehousing)</t>
  </si>
  <si>
    <t xml:space="preserve">Other information services (includes internet </t>
  </si>
  <si>
    <t>publishing and broadcasting)</t>
  </si>
  <si>
    <t xml:space="preserve">Religious, grantmaking, civic, professional, </t>
  </si>
  <si>
    <t>and similar organizations</t>
  </si>
  <si>
    <t>Personal services</t>
  </si>
  <si>
    <t>Source: IRS, Statistics of Income Division, IRS, Statistics of Income Division, February 2008.</t>
  </si>
  <si>
    <t xml:space="preserve">U.S. Corporation Income Tax Returns with a Foreign Tax Credit, 2005:  U.S. and Foreign-Source Income and Taxes, </t>
  </si>
  <si>
    <t>Oil and gas extraction, coal mining</t>
  </si>
  <si>
    <t>Metal ore mining</t>
  </si>
  <si>
    <t>Furniture and home furnishings stores</t>
  </si>
  <si>
    <t>Source: IRS, Statistics of Income Division, IRS, Statistics of Income Division, May 2009.</t>
  </si>
  <si>
    <t xml:space="preserve">U.S. Corporation Income Tax Returns with a Foreign Tax Credit, 2007:  U.S. and Foreign-Source Income and Taxes, </t>
  </si>
  <si>
    <t xml:space="preserve">U.S. Corporation Income Tax Returns with a Foreign Tax Credit, 2006:  U.S. and Foreign-Source Income and Taxes, </t>
  </si>
  <si>
    <t xml:space="preserve">  Commercial banking</t>
  </si>
  <si>
    <t xml:space="preserve">  Depository credit agencies other than banks</t>
  </si>
  <si>
    <t>Personal services, religious, grantmaking, civic,</t>
  </si>
  <si>
    <t xml:space="preserve"> professional and similar organizations</t>
  </si>
  <si>
    <t>Source: IRS, Statistics of Income Division, IRS, Statistics of Income Division, September 2011.</t>
  </si>
  <si>
    <t>Source: IRS, Statistics of Income Division, IRS, Statistics of Income Division, October 2010.</t>
  </si>
  <si>
    <t xml:space="preserve">U.S. Corporation Income Tax Returns with a Foreign Tax Credit, 2008:  U.S. and Foreign-Source Income and Taxes, </t>
  </si>
  <si>
    <t xml:space="preserve">U.S. Corporation Income Tax Returns with a Foreign Tax Credit, 2009:  U.S. and Foreign-Source Income and Taxes, </t>
  </si>
  <si>
    <t>Source: IRS, Statistics of Income Division, IRS, Statistics of Income Division, August 2012.</t>
  </si>
  <si>
    <t xml:space="preserve">U.S. Corporation Income Tax Returns with a Foreign Tax Credit, 2010:  U.S. and Foreign-Source Income and Taxes, </t>
  </si>
  <si>
    <t>Source: IRS, Statistics of Income Division, IRS, Statistics of Income Division, November 2013.</t>
  </si>
  <si>
    <t xml:space="preserve">U.S. Corporation Income Tax Returns with a Foreign Tax Credit, 2011:  U.S. and Foreign-Source Income and Taxes, </t>
  </si>
  <si>
    <t>Publishing (except internet)</t>
  </si>
  <si>
    <t>Motion picture, and sound recording</t>
  </si>
  <si>
    <t>Life insurance</t>
  </si>
  <si>
    <t>Mutual property and casualty company (1120 PC)</t>
  </si>
  <si>
    <t>Stock property and casualty company (1120 PC)</t>
  </si>
  <si>
    <t>All other insurance related activities</t>
  </si>
  <si>
    <t>All other finance and insurance</t>
  </si>
  <si>
    <t>All Other Industries</t>
  </si>
  <si>
    <t>Source: IRS, Statistics of Income Division, IRS, Statistics of Income Division, August 2014.</t>
  </si>
  <si>
    <t xml:space="preserve">U.S. Corporation Income Tax Returns with a Foreign Tax Credit, 2012:  U.S. and Foreign-Source Income and Taxes, </t>
  </si>
  <si>
    <t>Source: IRS, Statistics of Income Division, IRS, Statistics of Income Division, October 2015.</t>
  </si>
  <si>
    <t xml:space="preserve">    All industries</t>
  </si>
  <si>
    <t xml:space="preserve">Oil and gas extraction, coal mining </t>
  </si>
  <si>
    <t>Nonmetallic mineral</t>
  </si>
  <si>
    <t>Textile mills and textile product mills</t>
  </si>
  <si>
    <t>Electrical equipment, appliance and component manufacturing</t>
  </si>
  <si>
    <t>Miscellaneous manufacturing and manufacturing not allocable</t>
  </si>
  <si>
    <t>Finance, insurance, real estate, and rental and leasing</t>
  </si>
  <si>
    <t xml:space="preserve">Securities, commodity contracts, and other financial investments </t>
  </si>
  <si>
    <t>All other finance industries</t>
  </si>
  <si>
    <t>Administrative and support and waste management and remediation</t>
  </si>
  <si>
    <t>Education services, health care, and social assistance</t>
  </si>
  <si>
    <t>All other industries</t>
  </si>
  <si>
    <t xml:space="preserve">U.S. Corporation Income Tax Returns with a Foreign Tax Credit, 2013:  U.S. and Foreign-Source Income and Taxes, </t>
  </si>
  <si>
    <t>Source: IRS, Statistics of Income Division, IRS, Statistics of Income Division, October 2016.</t>
  </si>
  <si>
    <t>Source: IRS, Statistics of Income Division, IRS, Statistics of Income Division, June 2019</t>
  </si>
  <si>
    <t>All other mining</t>
  </si>
  <si>
    <t>Motion picture and sound recording</t>
  </si>
  <si>
    <t>Broadcasting and internet publishing</t>
  </si>
  <si>
    <t>Securities, commodity contracts, and other financial investments</t>
  </si>
  <si>
    <t xml:space="preserve">Mutual property and casualty company </t>
  </si>
  <si>
    <t xml:space="preserve">Stock property and casualty company </t>
  </si>
  <si>
    <t>d</t>
  </si>
  <si>
    <t>d  Not shown to avoid disclosure of information about specific taxpayers.  However, the data are included in the appropriate totals.</t>
  </si>
  <si>
    <t>Number of returns</t>
  </si>
  <si>
    <t>Income subject to U.S. tax</t>
  </si>
  <si>
    <t>U.S. income tax before credits</t>
  </si>
  <si>
    <t>Current-year foreign taxes</t>
  </si>
  <si>
    <t>Foreign tax credit</t>
  </si>
  <si>
    <t>Industry's share of foreign tax credit [2]</t>
  </si>
  <si>
    <t>Foreign-source taxable income less loss, after adjustments [1]</t>
  </si>
  <si>
    <t>[1] Adjustments to foreign-source taxable income include allocations of current-year U.S.-source losses and recapture of foreign losses, as well as other adjustments.  These adjustments (reported on Schedule J) affect the numerator of the limitation fraction used to compute the foreign tax credit.</t>
  </si>
  <si>
    <t>[2] Equals each industry's foreign tax credit divided by the total foreign tax credit claimed for all industries.</t>
  </si>
  <si>
    <t xml:space="preserve">Note: Details may not add to totals because of rounding.  </t>
  </si>
  <si>
    <t xml:space="preserve">U.S. Corporation Income Tax Returns with a Foreign Tax Credit, 2014:  U.S. and Foreign-Source Income and Taxes, </t>
  </si>
  <si>
    <t>U.S. and Foreign-Source Income and Taxes, Foreign Tax Credit, Industry Share of Foreign Tax Credit, by Major and Selected Minor Industry</t>
  </si>
  <si>
    <t>Mutual and stock property and casualty insurance companies</t>
  </si>
  <si>
    <r>
      <t xml:space="preserve">Source: Internal Revenue Service. </t>
    </r>
    <r>
      <rPr>
        <i/>
        <sz val="9"/>
        <rFont val="Avenir LT Std 65 Medium"/>
      </rPr>
      <t>SOI Tax Stats - Corporate Foreign Tax Credit</t>
    </r>
    <r>
      <rPr>
        <sz val="9"/>
        <rFont val="Avenir LT Std 65 Medium"/>
        <family val="2"/>
      </rPr>
      <t>. Table 1. U.S. Corporation Returns with a Foreign Tax Credit, 2015: Total Assets, Income, Tax, and Credits, and Foreign Income, Deductions, and Taxes Reported on Form 1118 Credit, by Major and Selected Minor Industry. January 2020.</t>
    </r>
  </si>
  <si>
    <t>U.S. Corporation Income Tax Returns with a Foreign Tax Credit, Tax Year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</si>
</sst>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
    <numFmt numFmtId="165" formatCode="#,##0__;\-#,##0__;\-\-\-\-__;@__"/>
    <numFmt numFmtId="166" formatCode="&quot;*&quot;#,##0__;\-#,##0__;\-\-\-\-__;@__"/>
    <numFmt numFmtId="167" formatCode="#,##0.0__;\-#,##0__;\-\-\-\-__;@__"/>
    <numFmt numFmtId="168" formatCode="&quot;*&quot;#,##0.0__;\-#,##0__;\-\-\-\-__;@__"/>
    <numFmt numFmtId="169" formatCode="[$-409]d\-mmm\-yy;@"/>
    <numFmt numFmtId="170" formatCode="@&quot;............................................................................................................&quot;"/>
    <numFmt numFmtId="171" formatCode="\ \ \ \ @"/>
    <numFmt numFmtId="172" formatCode="@&quot;.............................................&quot;"/>
    <numFmt numFmtId="173" formatCode="@&quot;...&quot;"/>
    <numFmt numFmtId="174" formatCode="@&quot;&quot;"/>
    <numFmt numFmtId="175" formatCode="@&quot;..................&quot;"/>
    <numFmt numFmtId="176" formatCode="&quot;*&quot;#,##0;&quot;*&quot;\-#,##0;&quot;*&quot;0;@"/>
    <numFmt numFmtId="177" formatCode="&quot;* &quot;#,##0;&quot;* &quot;\-#,##0;&quot;* &quot;0;@"/>
    <numFmt numFmtId="178" formatCode="&quot;    &quot;@"/>
    <numFmt numFmtId="179" formatCode="&quot;*&quot;\ ###0;&quot;*&quot;\-###0"/>
    <numFmt numFmtId="180" formatCode="000000\-0000\-00\ "/>
    <numFmt numFmtId="181" formatCode="\ ###0_);\-###0_);&quot;-&quot;_)"/>
    <numFmt numFmtId="182" formatCode="00\-000\-000\-000\-00\-0\ "/>
    <numFmt numFmtId="183" formatCode="&quot;**&quot;\ ###0;&quot;**&quot;\-###0"/>
    <numFmt numFmtId="184" formatCode="00\-0000000\ "/>
    <numFmt numFmtId="185" formatCode="00\-000000\-0000\-00\ "/>
    <numFmt numFmtId="186" formatCode="000\-00\-0000\ "/>
    <numFmt numFmtId="187" formatCode="&quot;***&quot;\ ###0;&quot;***&quot;\-###0"/>
    <numFmt numFmtId="188" formatCode="########"/>
    <numFmt numFmtId="189" formatCode="\ \ \ \ \ \ \ \ @"/>
    <numFmt numFmtId="190" formatCode="\ \ \ \ \ \ \ \ \ \ \ \ @"/>
    <numFmt numFmtId="195" formatCode="&quot;$&quot;#,##0"/>
    <numFmt numFmtId="196" formatCode="0.0%"/>
  </numFmts>
  <fonts count="23">
    <font>
      <sz val="10"/>
      <name val="Arial"/>
    </font>
    <font>
      <sz val="8"/>
      <name val="Arial"/>
      <family val="2"/>
    </font>
    <font>
      <sz val="7"/>
      <name val="Helvetica"/>
    </font>
    <font>
      <sz val="10"/>
      <name val="MS Sans Serif"/>
      <family val="2"/>
    </font>
    <font>
      <sz val="6"/>
      <color indexed="8"/>
      <name val="Arial"/>
      <family val="2"/>
    </font>
    <font>
      <sz val="10"/>
      <name val="Arial"/>
      <family val="2"/>
    </font>
    <font>
      <sz val="10"/>
      <color indexed="10"/>
      <name val="Arial"/>
      <family val="2"/>
    </font>
    <font>
      <b/>
      <sz val="10"/>
      <name val="Avenir LT Std 65 Medium"/>
      <family val="2"/>
    </font>
    <font>
      <sz val="10"/>
      <name val="Avenir LT Std 65 Medium"/>
      <family val="2"/>
    </font>
    <font>
      <sz val="9"/>
      <name val="Avenir LT Std 65 Medium"/>
      <family val="2"/>
    </font>
    <font>
      <b/>
      <sz val="9"/>
      <name val="Avenir LT Std 65 Medium"/>
      <family val="2"/>
    </font>
    <font>
      <b/>
      <sz val="9"/>
      <color theme="1"/>
      <name val="Avenir LT Std 65 Medium"/>
      <family val="2"/>
    </font>
    <font>
      <sz val="9"/>
      <color theme="1"/>
      <name val="Avenir LT Std 65 Medium"/>
      <family val="2"/>
    </font>
    <font>
      <sz val="9"/>
      <color theme="1"/>
      <name val="Avenir LT Std 65 Medium"/>
    </font>
    <font>
      <sz val="9"/>
      <name val="Avenir LT Std 65 Medium"/>
    </font>
    <font>
      <b/>
      <sz val="9"/>
      <color theme="1"/>
      <name val="Avenir LT Std 65 Medium"/>
    </font>
    <font>
      <b/>
      <sz val="9"/>
      <name val="Avenir LT Std 65 Medium"/>
    </font>
    <font>
      <sz val="10"/>
      <name val="Arial"/>
    </font>
    <font>
      <b/>
      <sz val="10"/>
      <color theme="1"/>
      <name val="Avenir LT Std 65 Medium"/>
      <family val="2"/>
    </font>
    <font>
      <sz val="10"/>
      <color theme="1"/>
      <name val="Avenir LT Std 65 Medium"/>
      <family val="2"/>
    </font>
    <font>
      <b/>
      <sz val="11"/>
      <name val="Avenir LT Std 65 Medium"/>
      <family val="2"/>
    </font>
    <font>
      <sz val="11"/>
      <name val="Avenir LT Std 65 Medium"/>
      <family val="2"/>
    </font>
    <font>
      <i/>
      <sz val="9"/>
      <name val="Avenir LT Std 65 Medium"/>
    </font>
  </fonts>
  <fills count="2">
    <fill>
      <patternFill patternType="none"/>
    </fill>
    <fill>
      <patternFill patternType="gray125"/>
    </fill>
  </fills>
  <borders count="12">
    <border>
      <left/>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1">
    <xf numFmtId="0" fontId="0" fillId="0" borderId="0"/>
    <xf numFmtId="40" fontId="3" fillId="0" borderId="0" applyFont="0" applyFill="0" applyBorder="0" applyAlignment="0" applyProtection="0"/>
    <xf numFmtId="171" fontId="4" fillId="0" borderId="0"/>
    <xf numFmtId="164" fontId="2" fillId="0" borderId="0"/>
    <xf numFmtId="179"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 fontId="6" fillId="0" borderId="0"/>
    <xf numFmtId="182"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79" fontId="5" fillId="0" borderId="0" applyFont="0" applyFill="0" applyBorder="0" applyAlignment="0" applyProtection="0"/>
    <xf numFmtId="186" fontId="5" fillId="0" borderId="0" applyFont="0" applyFill="0" applyBorder="0" applyAlignment="0" applyProtection="0"/>
    <xf numFmtId="178" fontId="2" fillId="0" borderId="0">
      <alignment horizontal="left"/>
    </xf>
    <xf numFmtId="187" fontId="5" fillId="0" borderId="0" applyFont="0" applyFill="0" applyBorder="0" applyAlignment="0" applyProtection="0"/>
    <xf numFmtId="188" fontId="5" fillId="0" borderId="0" applyFont="0" applyFill="0" applyBorder="0" applyAlignment="0" applyProtection="0"/>
    <xf numFmtId="0" fontId="5" fillId="0" borderId="0"/>
    <xf numFmtId="9" fontId="17" fillId="0" borderId="0" applyFont="0" applyFill="0" applyBorder="0" applyAlignment="0" applyProtection="0"/>
  </cellStyleXfs>
  <cellXfs count="160">
    <xf numFmtId="0" fontId="0" fillId="0" borderId="0" xfId="0"/>
    <xf numFmtId="0" fontId="9" fillId="0" borderId="4" xfId="0" applyFont="1" applyBorder="1" applyAlignment="1">
      <alignment horizontal="center"/>
    </xf>
    <xf numFmtId="0" fontId="9" fillId="0" borderId="9" xfId="0" applyFont="1" applyBorder="1"/>
    <xf numFmtId="0" fontId="9" fillId="0" borderId="7" xfId="0" applyFont="1" applyBorder="1" applyAlignment="1">
      <alignment horizontal="center"/>
    </xf>
    <xf numFmtId="169" fontId="7" fillId="0" borderId="0" xfId="0" applyNumberFormat="1" applyFont="1" applyAlignment="1">
      <alignment horizontal="left"/>
    </xf>
    <xf numFmtId="0" fontId="8" fillId="0" borderId="0" xfId="0" applyFont="1"/>
    <xf numFmtId="0" fontId="7" fillId="0" borderId="0" xfId="0" applyFont="1" applyAlignment="1">
      <alignment horizontal="centerContinuous"/>
    </xf>
    <xf numFmtId="0" fontId="9" fillId="0" borderId="8" xfId="0" applyFont="1" applyBorder="1"/>
    <xf numFmtId="0" fontId="9" fillId="0" borderId="7" xfId="0" applyFont="1" applyBorder="1"/>
    <xf numFmtId="0" fontId="9" fillId="0" borderId="1" xfId="0" applyFont="1" applyBorder="1" applyAlignment="1">
      <alignment horizontal="center"/>
    </xf>
    <xf numFmtId="0" fontId="9" fillId="0" borderId="6" xfId="0" applyFont="1" applyBorder="1" applyAlignment="1">
      <alignment horizontal="center"/>
    </xf>
    <xf numFmtId="0" fontId="9" fillId="0" borderId="0" xfId="0" applyFont="1" applyBorder="1"/>
    <xf numFmtId="0" fontId="9" fillId="0" borderId="10"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centerContinuous"/>
    </xf>
    <xf numFmtId="0" fontId="9" fillId="0" borderId="2" xfId="0" applyFont="1" applyBorder="1" applyAlignment="1">
      <alignment horizontal="center"/>
    </xf>
    <xf numFmtId="170" fontId="10" fillId="0" borderId="0" xfId="3" applyNumberFormat="1" applyFont="1" applyBorder="1" applyAlignment="1">
      <alignment horizontal="left" vertical="center"/>
    </xf>
    <xf numFmtId="3" fontId="11" fillId="0" borderId="1" xfId="0" applyNumberFormat="1" applyFont="1" applyFill="1" applyBorder="1" applyAlignment="1">
      <alignment horizontal="right" vertical="top" wrapText="1"/>
    </xf>
    <xf numFmtId="167" fontId="10" fillId="0" borderId="0" xfId="1" applyNumberFormat="1" applyFont="1" applyBorder="1" applyAlignment="1">
      <alignment horizontal="right" vertical="center"/>
    </xf>
    <xf numFmtId="170" fontId="9" fillId="0" borderId="0" xfId="3" applyNumberFormat="1" applyFont="1" applyBorder="1" applyAlignment="1">
      <alignment horizontal="left" vertical="center" indent="1"/>
    </xf>
    <xf numFmtId="3" fontId="12" fillId="0" borderId="1" xfId="0" applyNumberFormat="1" applyFont="1" applyFill="1" applyBorder="1" applyAlignment="1">
      <alignment horizontal="right" vertical="top" wrapText="1"/>
    </xf>
    <xf numFmtId="167" fontId="9" fillId="0" borderId="0" xfId="1" applyNumberFormat="1" applyFont="1" applyBorder="1" applyAlignment="1">
      <alignment horizontal="right" vertical="center"/>
    </xf>
    <xf numFmtId="170" fontId="9" fillId="0" borderId="0" xfId="3" applyNumberFormat="1" applyFont="1" applyBorder="1" applyAlignment="1">
      <alignment horizontal="left" vertical="center" indent="2"/>
    </xf>
    <xf numFmtId="0" fontId="9" fillId="0" borderId="0" xfId="3" applyNumberFormat="1" applyFont="1" applyBorder="1" applyAlignment="1">
      <alignment horizontal="left" vertical="center" indent="1"/>
    </xf>
    <xf numFmtId="3" fontId="12" fillId="0" borderId="1" xfId="0" applyNumberFormat="1" applyFont="1" applyFill="1" applyBorder="1" applyAlignment="1">
      <alignment wrapText="1"/>
    </xf>
    <xf numFmtId="3" fontId="12" fillId="0" borderId="4" xfId="0" applyNumberFormat="1" applyFont="1" applyFill="1" applyBorder="1" applyAlignment="1">
      <alignment wrapText="1"/>
    </xf>
    <xf numFmtId="0" fontId="8" fillId="0" borderId="0" xfId="0" applyFont="1" applyBorder="1"/>
    <xf numFmtId="3" fontId="8" fillId="0" borderId="1" xfId="0" applyNumberFormat="1" applyFont="1" applyBorder="1" applyAlignment="1">
      <alignment wrapText="1"/>
    </xf>
    <xf numFmtId="3" fontId="12" fillId="0" borderId="1" xfId="0" applyNumberFormat="1" applyFont="1" applyFill="1" applyBorder="1" applyAlignment="1">
      <alignment horizontal="right" wrapText="1"/>
    </xf>
    <xf numFmtId="170" fontId="9" fillId="0" borderId="0" xfId="3" applyNumberFormat="1" applyFont="1" applyBorder="1" applyAlignment="1">
      <alignment horizontal="left" vertical="center" indent="3"/>
    </xf>
    <xf numFmtId="0" fontId="10" fillId="0" borderId="0" xfId="3" applyNumberFormat="1" applyFont="1" applyBorder="1" applyAlignment="1">
      <alignment horizontal="left" vertical="center"/>
    </xf>
    <xf numFmtId="3" fontId="11" fillId="0" borderId="1" xfId="0" applyNumberFormat="1" applyFont="1" applyFill="1" applyBorder="1" applyAlignment="1">
      <alignment horizontal="right" wrapText="1"/>
    </xf>
    <xf numFmtId="3" fontId="11" fillId="0" borderId="1" xfId="0" applyNumberFormat="1" applyFont="1" applyFill="1" applyBorder="1" applyAlignment="1">
      <alignment wrapText="1"/>
    </xf>
    <xf numFmtId="3" fontId="11" fillId="0" borderId="4" xfId="0" applyNumberFormat="1" applyFont="1" applyFill="1" applyBorder="1" applyAlignment="1">
      <alignment wrapText="1"/>
    </xf>
    <xf numFmtId="170" fontId="10" fillId="0" borderId="0" xfId="3" applyNumberFormat="1" applyFont="1" applyBorder="1" applyAlignment="1">
      <alignment horizontal="left" vertical="center" indent="1"/>
    </xf>
    <xf numFmtId="0" fontId="8" fillId="0" borderId="1" xfId="0" applyFont="1" applyBorder="1" applyAlignment="1">
      <alignment wrapText="1"/>
    </xf>
    <xf numFmtId="170" fontId="10" fillId="0" borderId="11" xfId="3" applyNumberFormat="1" applyFont="1" applyBorder="1" applyAlignment="1">
      <alignment horizontal="left" vertical="center"/>
    </xf>
    <xf numFmtId="3" fontId="11" fillId="0" borderId="5" xfId="0" applyNumberFormat="1" applyFont="1" applyFill="1" applyBorder="1" applyAlignment="1">
      <alignment horizontal="right" vertical="top" wrapText="1"/>
    </xf>
    <xf numFmtId="167" fontId="10" fillId="0" borderId="11" xfId="1" applyNumberFormat="1" applyFont="1" applyBorder="1" applyAlignment="1">
      <alignment horizontal="right" vertical="center"/>
    </xf>
    <xf numFmtId="3" fontId="11" fillId="0" borderId="0" xfId="0" applyNumberFormat="1" applyFont="1" applyFill="1" applyBorder="1" applyAlignment="1">
      <alignment horizontal="right" vertical="top" wrapText="1"/>
    </xf>
    <xf numFmtId="0" fontId="9" fillId="0" borderId="0" xfId="0" applyFont="1"/>
    <xf numFmtId="177" fontId="12" fillId="0" borderId="1" xfId="0" applyNumberFormat="1" applyFont="1" applyFill="1" applyBorder="1" applyAlignment="1">
      <alignment horizontal="right" vertical="top" wrapText="1"/>
    </xf>
    <xf numFmtId="177" fontId="11" fillId="0" borderId="1" xfId="0" applyNumberFormat="1" applyFont="1" applyFill="1" applyBorder="1" applyAlignment="1">
      <alignment horizontal="right" vertical="top" wrapText="1"/>
    </xf>
    <xf numFmtId="0" fontId="9" fillId="0" borderId="0" xfId="3" applyNumberFormat="1" applyFont="1" applyBorder="1" applyAlignment="1">
      <alignment horizontal="left" vertical="center" indent="2"/>
    </xf>
    <xf numFmtId="172" fontId="9" fillId="0" borderId="0" xfId="3" applyNumberFormat="1" applyFont="1" applyBorder="1" applyAlignment="1">
      <alignment horizontal="left" vertical="center" indent="3"/>
    </xf>
    <xf numFmtId="173" fontId="9" fillId="0" borderId="0" xfId="3" applyNumberFormat="1" applyFont="1" applyBorder="1" applyAlignment="1">
      <alignment horizontal="left" vertical="center" indent="3"/>
    </xf>
    <xf numFmtId="170" fontId="9" fillId="0" borderId="11" xfId="3" applyNumberFormat="1" applyFont="1" applyBorder="1" applyAlignment="1">
      <alignment horizontal="left" vertical="center" indent="3"/>
    </xf>
    <xf numFmtId="177" fontId="12" fillId="0" borderId="5" xfId="0" applyNumberFormat="1" applyFont="1" applyFill="1" applyBorder="1" applyAlignment="1">
      <alignment horizontal="right" vertical="top" wrapText="1"/>
    </xf>
    <xf numFmtId="167" fontId="9" fillId="0" borderId="6" xfId="1" applyNumberFormat="1" applyFont="1" applyBorder="1" applyAlignment="1">
      <alignment horizontal="right" vertical="center"/>
    </xf>
    <xf numFmtId="3" fontId="10"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9" fillId="0" borderId="1" xfId="0" applyFont="1" applyFill="1" applyBorder="1" applyAlignment="1">
      <alignment horizontal="right" vertical="top" wrapText="1"/>
    </xf>
    <xf numFmtId="3" fontId="9" fillId="0" borderId="1" xfId="0" applyNumberFormat="1" applyFont="1" applyFill="1" applyBorder="1" applyAlignment="1">
      <alignment horizontal="right" vertical="top" wrapText="1"/>
    </xf>
    <xf numFmtId="176" fontId="12" fillId="0" borderId="1" xfId="0" applyNumberFormat="1" applyFont="1" applyFill="1" applyBorder="1" applyAlignment="1">
      <alignment horizontal="right" vertical="center" wrapText="1"/>
    </xf>
    <xf numFmtId="176" fontId="11" fillId="0" borderId="1" xfId="0" applyNumberFormat="1" applyFont="1" applyFill="1" applyBorder="1" applyAlignment="1">
      <alignment horizontal="right" vertical="center" wrapText="1"/>
    </xf>
    <xf numFmtId="176" fontId="12" fillId="0" borderId="5" xfId="0" applyNumberFormat="1" applyFont="1" applyFill="1" applyBorder="1" applyAlignment="1">
      <alignment horizontal="right" vertical="center" wrapText="1"/>
    </xf>
    <xf numFmtId="0" fontId="9" fillId="0" borderId="5" xfId="0" applyFont="1" applyBorder="1" applyAlignment="1">
      <alignment horizontal="center"/>
    </xf>
    <xf numFmtId="170" fontId="10" fillId="0" borderId="7" xfId="3" applyNumberFormat="1" applyFont="1" applyBorder="1" applyAlignment="1">
      <alignment horizontal="left" vertical="center"/>
    </xf>
    <xf numFmtId="3" fontId="10" fillId="0" borderId="1" xfId="1" applyNumberFormat="1" applyFont="1" applyBorder="1" applyAlignment="1">
      <alignment horizontal="right" vertical="center"/>
    </xf>
    <xf numFmtId="167" fontId="10" fillId="0" borderId="4" xfId="1" applyNumberFormat="1" applyFont="1" applyBorder="1" applyAlignment="1">
      <alignment horizontal="right" vertical="center"/>
    </xf>
    <xf numFmtId="0" fontId="10" fillId="0" borderId="1" xfId="1" applyNumberFormat="1" applyFont="1" applyBorder="1" applyAlignment="1">
      <alignment horizontal="right" vertical="center"/>
    </xf>
    <xf numFmtId="170" fontId="9" fillId="0" borderId="7" xfId="3" applyNumberFormat="1" applyFont="1" applyBorder="1" applyAlignment="1">
      <alignment horizontal="left" vertical="center" indent="1"/>
    </xf>
    <xf numFmtId="0" fontId="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167" fontId="9" fillId="0" borderId="4" xfId="1" applyNumberFormat="1" applyFont="1" applyBorder="1" applyAlignment="1">
      <alignment horizontal="right" vertical="center"/>
    </xf>
    <xf numFmtId="3" fontId="9" fillId="0" borderId="1" xfId="1" applyNumberFormat="1" applyFont="1" applyFill="1" applyBorder="1" applyAlignment="1">
      <alignment horizontal="right" vertical="center"/>
    </xf>
    <xf numFmtId="168" fontId="9" fillId="0" borderId="4" xfId="1" applyNumberFormat="1" applyFont="1" applyBorder="1" applyAlignment="1">
      <alignment horizontal="right" vertical="center"/>
    </xf>
    <xf numFmtId="177" fontId="9" fillId="0" borderId="1" xfId="1" applyNumberFormat="1" applyFont="1" applyBorder="1" applyAlignment="1">
      <alignment horizontal="right" vertical="center"/>
    </xf>
    <xf numFmtId="177" fontId="9" fillId="0" borderId="1" xfId="1" applyNumberFormat="1" applyFont="1" applyFill="1" applyBorder="1" applyAlignment="1">
      <alignment horizontal="right" vertical="center"/>
    </xf>
    <xf numFmtId="3" fontId="10" fillId="0" borderId="1" xfId="1" applyNumberFormat="1" applyFont="1" applyFill="1" applyBorder="1" applyAlignment="1">
      <alignment horizontal="right" vertical="center"/>
    </xf>
    <xf numFmtId="170" fontId="9" fillId="0" borderId="7" xfId="3" applyNumberFormat="1" applyFont="1" applyBorder="1" applyAlignment="1">
      <alignment horizontal="left" vertical="center" indent="2"/>
    </xf>
    <xf numFmtId="0" fontId="9" fillId="0" borderId="7" xfId="3" applyNumberFormat="1" applyFont="1" applyBorder="1" applyAlignment="1">
      <alignment horizontal="left" vertical="center" indent="1"/>
    </xf>
    <xf numFmtId="170" fontId="9" fillId="0" borderId="7" xfId="3" applyNumberFormat="1" applyFont="1" applyBorder="1" applyAlignment="1">
      <alignment horizontal="left" vertical="center" indent="3"/>
    </xf>
    <xf numFmtId="0" fontId="9" fillId="0" borderId="7" xfId="3" applyNumberFormat="1" applyFont="1" applyBorder="1" applyAlignment="1">
      <alignment horizontal="left" vertical="center" indent="2"/>
    </xf>
    <xf numFmtId="0" fontId="10" fillId="0" borderId="7" xfId="3" applyNumberFormat="1" applyFont="1" applyBorder="1" applyAlignment="1">
      <alignment horizontal="left" vertical="center"/>
    </xf>
    <xf numFmtId="170" fontId="10" fillId="0" borderId="7" xfId="3" applyNumberFormat="1" applyFont="1" applyBorder="1" applyAlignment="1">
      <alignment horizontal="left" vertical="center" indent="1"/>
    </xf>
    <xf numFmtId="172" fontId="9" fillId="0" borderId="7" xfId="3" applyNumberFormat="1" applyFont="1" applyBorder="1" applyAlignment="1">
      <alignment horizontal="left" vertical="center" indent="3"/>
    </xf>
    <xf numFmtId="173" fontId="9" fillId="0" borderId="7" xfId="3" applyNumberFormat="1" applyFont="1" applyBorder="1" applyAlignment="1">
      <alignment horizontal="left" vertical="center" indent="3"/>
    </xf>
    <xf numFmtId="170" fontId="9" fillId="0" borderId="9" xfId="3" applyNumberFormat="1" applyFont="1" applyBorder="1" applyAlignment="1">
      <alignment horizontal="left" vertical="center" indent="3"/>
    </xf>
    <xf numFmtId="177" fontId="9" fillId="0" borderId="5" xfId="1" applyNumberFormat="1" applyFont="1" applyBorder="1" applyAlignment="1">
      <alignment horizontal="right" vertical="center"/>
    </xf>
    <xf numFmtId="168" fontId="9" fillId="0" borderId="6" xfId="1" applyNumberFormat="1" applyFont="1" applyBorder="1" applyAlignment="1">
      <alignment horizontal="right" vertical="center"/>
    </xf>
    <xf numFmtId="176" fontId="9" fillId="0" borderId="1" xfId="1" applyNumberFormat="1" applyFont="1" applyBorder="1" applyAlignment="1">
      <alignment horizontal="right" vertical="center"/>
    </xf>
    <xf numFmtId="176" fontId="9" fillId="0" borderId="1" xfId="1" applyNumberFormat="1" applyFont="1" applyFill="1" applyBorder="1" applyAlignment="1">
      <alignment horizontal="right" vertical="center"/>
    </xf>
    <xf numFmtId="0" fontId="9" fillId="0" borderId="5" xfId="1" applyNumberFormat="1" applyFont="1" applyBorder="1" applyAlignment="1">
      <alignment horizontal="right" vertical="center"/>
    </xf>
    <xf numFmtId="3" fontId="9" fillId="0" borderId="5" xfId="1" applyNumberFormat="1" applyFont="1" applyBorder="1" applyAlignment="1">
      <alignment horizontal="right" vertical="center"/>
    </xf>
    <xf numFmtId="174" fontId="9" fillId="0" borderId="7" xfId="3" applyNumberFormat="1" applyFont="1" applyBorder="1" applyAlignment="1">
      <alignment horizontal="left" vertical="center" indent="2"/>
    </xf>
    <xf numFmtId="0" fontId="8" fillId="0" borderId="4" xfId="0" applyFont="1" applyBorder="1"/>
    <xf numFmtId="175" fontId="9" fillId="0" borderId="9" xfId="3" applyNumberFormat="1" applyFont="1" applyBorder="1" applyAlignment="1">
      <alignment horizontal="left" vertical="center" indent="2"/>
    </xf>
    <xf numFmtId="176" fontId="9" fillId="0" borderId="5" xfId="1" applyNumberFormat="1" applyFont="1" applyBorder="1" applyAlignment="1">
      <alignment horizontal="right" vertical="center"/>
    </xf>
    <xf numFmtId="176" fontId="8" fillId="0" borderId="5" xfId="0" applyNumberFormat="1" applyFont="1" applyBorder="1"/>
    <xf numFmtId="165" fontId="10" fillId="0" borderId="1" xfId="1" applyNumberFormat="1" applyFont="1" applyBorder="1" applyAlignment="1">
      <alignment horizontal="right" vertical="center"/>
    </xf>
    <xf numFmtId="0" fontId="10" fillId="0" borderId="0" xfId="0" applyFont="1"/>
    <xf numFmtId="165" fontId="9" fillId="0" borderId="1" xfId="1" applyNumberFormat="1" applyFont="1" applyBorder="1" applyAlignment="1">
      <alignment horizontal="right" vertical="center"/>
    </xf>
    <xf numFmtId="166" fontId="9" fillId="0" borderId="1" xfId="1" applyNumberFormat="1" applyFont="1" applyBorder="1" applyAlignment="1">
      <alignment horizontal="right" vertical="center"/>
    </xf>
    <xf numFmtId="166" fontId="9" fillId="0" borderId="1" xfId="1" applyNumberFormat="1" applyFont="1" applyFill="1" applyBorder="1" applyAlignment="1">
      <alignment horizontal="right" vertical="center"/>
    </xf>
    <xf numFmtId="165" fontId="9" fillId="0" borderId="1" xfId="1" applyNumberFormat="1" applyFont="1" applyFill="1" applyBorder="1" applyAlignment="1">
      <alignment horizontal="right" vertical="center"/>
    </xf>
    <xf numFmtId="165" fontId="10" fillId="0" borderId="1" xfId="1" applyNumberFormat="1" applyFont="1" applyFill="1" applyBorder="1" applyAlignment="1">
      <alignment horizontal="right" vertical="center"/>
    </xf>
    <xf numFmtId="166" fontId="9" fillId="0" borderId="5" xfId="1" applyNumberFormat="1" applyFont="1" applyBorder="1" applyAlignment="1">
      <alignment horizontal="right" vertical="center"/>
    </xf>
    <xf numFmtId="166" fontId="10" fillId="0" borderId="1" xfId="1" applyNumberFormat="1" applyFont="1" applyBorder="1" applyAlignment="1">
      <alignment horizontal="right" vertical="center"/>
    </xf>
    <xf numFmtId="168" fontId="10" fillId="0" borderId="4" xfId="1" applyNumberFormat="1" applyFont="1" applyBorder="1" applyAlignment="1">
      <alignment horizontal="right" vertical="center"/>
    </xf>
    <xf numFmtId="165" fontId="9" fillId="0" borderId="5" xfId="1" applyNumberFormat="1" applyFont="1" applyBorder="1" applyAlignment="1">
      <alignment horizontal="right" vertical="center"/>
    </xf>
    <xf numFmtId="170" fontId="9" fillId="0" borderId="11" xfId="3" applyNumberFormat="1" applyFont="1" applyBorder="1" applyAlignment="1">
      <alignment horizontal="left" vertical="center" indent="2"/>
    </xf>
    <xf numFmtId="0" fontId="8" fillId="0" borderId="5" xfId="0" applyFont="1" applyBorder="1" applyAlignment="1">
      <alignment wrapText="1"/>
    </xf>
    <xf numFmtId="3" fontId="8" fillId="0" borderId="5" xfId="0" applyNumberFormat="1" applyFont="1" applyBorder="1" applyAlignment="1">
      <alignment wrapText="1"/>
    </xf>
    <xf numFmtId="167" fontId="9" fillId="0" borderId="11" xfId="1" applyNumberFormat="1" applyFont="1" applyBorder="1" applyAlignment="1">
      <alignment horizontal="right" vertical="center"/>
    </xf>
    <xf numFmtId="3" fontId="13" fillId="0" borderId="1" xfId="0" applyNumberFormat="1" applyFont="1" applyFill="1" applyBorder="1" applyAlignment="1">
      <alignment horizontal="right" vertical="top" wrapText="1"/>
    </xf>
    <xf numFmtId="167" fontId="14" fillId="0" borderId="0" xfId="1" applyNumberFormat="1" applyFont="1" applyBorder="1" applyAlignment="1">
      <alignment horizontal="right" vertical="center"/>
    </xf>
    <xf numFmtId="3" fontId="15" fillId="0" borderId="1" xfId="0" applyNumberFormat="1" applyFont="1" applyFill="1" applyBorder="1" applyAlignment="1">
      <alignment horizontal="right" vertical="top" wrapText="1"/>
    </xf>
    <xf numFmtId="167" fontId="16" fillId="0" borderId="0" xfId="1" applyNumberFormat="1" applyFont="1" applyBorder="1" applyAlignment="1">
      <alignment horizontal="right" vertical="center"/>
    </xf>
    <xf numFmtId="170" fontId="16" fillId="0" borderId="0" xfId="3" applyNumberFormat="1" applyFont="1" applyBorder="1" applyAlignment="1">
      <alignment horizontal="left" vertical="center"/>
    </xf>
    <xf numFmtId="3" fontId="13" fillId="0" borderId="1" xfId="0" applyNumberFormat="1" applyFont="1" applyFill="1" applyBorder="1" applyAlignment="1">
      <alignment horizontal="right" wrapText="1"/>
    </xf>
    <xf numFmtId="3" fontId="13" fillId="0" borderId="1" xfId="0" applyNumberFormat="1" applyFont="1" applyFill="1" applyBorder="1" applyAlignment="1">
      <alignmen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left" vertical="top" wrapText="1"/>
    </xf>
    <xf numFmtId="169" fontId="7"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3" fontId="11" fillId="0" borderId="0" xfId="0" applyNumberFormat="1" applyFont="1" applyFill="1" applyBorder="1" applyAlignment="1">
      <alignment horizontal="right" vertical="center" wrapText="1"/>
    </xf>
    <xf numFmtId="0" fontId="9" fillId="0" borderId="0" xfId="0" applyFont="1" applyAlignment="1">
      <alignment horizontal="left" vertical="center" wrapText="1"/>
    </xf>
    <xf numFmtId="3" fontId="15" fillId="0" borderId="5" xfId="0" applyNumberFormat="1" applyFont="1" applyFill="1" applyBorder="1" applyAlignment="1">
      <alignment horizontal="right" vertical="top" wrapText="1"/>
    </xf>
    <xf numFmtId="170" fontId="10" fillId="0" borderId="9" xfId="3" applyNumberFormat="1" applyFont="1" applyBorder="1" applyAlignment="1">
      <alignment horizontal="left" vertical="center"/>
    </xf>
    <xf numFmtId="167" fontId="16" fillId="0" borderId="6" xfId="1" applyNumberFormat="1" applyFont="1" applyBorder="1" applyAlignment="1">
      <alignment horizontal="right" vertical="center"/>
    </xf>
    <xf numFmtId="0" fontId="8" fillId="0" borderId="8" xfId="0" applyFont="1" applyBorder="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xf>
    <xf numFmtId="0" fontId="8" fillId="0" borderId="9" xfId="0" applyFont="1" applyBorder="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xf>
    <xf numFmtId="0" fontId="8" fillId="0" borderId="0" xfId="0" applyFont="1" applyBorder="1" applyAlignment="1">
      <alignment horizontal="center"/>
    </xf>
    <xf numFmtId="0" fontId="7" fillId="0" borderId="7" xfId="0" applyNumberFormat="1" applyFont="1" applyFill="1" applyBorder="1" applyAlignment="1">
      <alignment vertical="center"/>
    </xf>
    <xf numFmtId="3" fontId="18" fillId="0" borderId="1" xfId="0" applyNumberFormat="1" applyFont="1" applyFill="1" applyBorder="1" applyAlignment="1">
      <alignment horizontal="right" vertical="top" wrapText="1"/>
    </xf>
    <xf numFmtId="195" fontId="18" fillId="0" borderId="1" xfId="0" applyNumberFormat="1" applyFont="1" applyFill="1" applyBorder="1" applyAlignment="1">
      <alignment horizontal="right" vertical="top" wrapText="1"/>
    </xf>
    <xf numFmtId="196" fontId="7" fillId="0" borderId="0" xfId="20" applyNumberFormat="1" applyFont="1" applyBorder="1" applyAlignment="1">
      <alignment horizontal="right" vertical="center"/>
    </xf>
    <xf numFmtId="49" fontId="8" fillId="0" borderId="7" xfId="0" applyNumberFormat="1" applyFont="1" applyFill="1" applyBorder="1" applyAlignment="1">
      <alignment vertical="center"/>
    </xf>
    <xf numFmtId="3" fontId="19" fillId="0" borderId="1" xfId="0" applyNumberFormat="1" applyFont="1" applyFill="1" applyBorder="1" applyAlignment="1">
      <alignment horizontal="right" vertical="top" wrapText="1"/>
    </xf>
    <xf numFmtId="195" fontId="19" fillId="0" borderId="1" xfId="0" applyNumberFormat="1" applyFont="1" applyFill="1" applyBorder="1" applyAlignment="1">
      <alignment horizontal="right" vertical="top" wrapText="1"/>
    </xf>
    <xf numFmtId="196" fontId="8" fillId="0" borderId="0" xfId="20" applyNumberFormat="1" applyFont="1" applyBorder="1" applyAlignment="1">
      <alignment horizontal="right" vertical="center"/>
    </xf>
    <xf numFmtId="171" fontId="8" fillId="0" borderId="7" xfId="0" applyNumberFormat="1" applyFont="1" applyFill="1" applyBorder="1" applyAlignment="1">
      <alignment vertical="center"/>
    </xf>
    <xf numFmtId="189" fontId="8" fillId="0" borderId="7" xfId="0" applyNumberFormat="1" applyFont="1" applyFill="1" applyBorder="1" applyAlignment="1">
      <alignment vertical="center"/>
    </xf>
    <xf numFmtId="3" fontId="19" fillId="0" borderId="1" xfId="0" applyNumberFormat="1" applyFont="1" applyFill="1" applyBorder="1" applyAlignment="1">
      <alignment wrapText="1"/>
    </xf>
    <xf numFmtId="195" fontId="19" fillId="0" borderId="1" xfId="0" applyNumberFormat="1" applyFont="1" applyFill="1" applyBorder="1" applyAlignment="1">
      <alignment wrapText="1"/>
    </xf>
    <xf numFmtId="195" fontId="8" fillId="0" borderId="1" xfId="0" applyNumberFormat="1" applyFont="1" applyBorder="1" applyAlignment="1">
      <alignment wrapText="1"/>
    </xf>
    <xf numFmtId="3" fontId="19" fillId="0" borderId="1" xfId="0" applyNumberFormat="1" applyFont="1" applyFill="1" applyBorder="1" applyAlignment="1">
      <alignment horizontal="right" wrapText="1"/>
    </xf>
    <xf numFmtId="190" fontId="8" fillId="0" borderId="7" xfId="0" applyNumberFormat="1" applyFont="1" applyFill="1" applyBorder="1" applyAlignment="1">
      <alignment vertical="center"/>
    </xf>
    <xf numFmtId="195" fontId="19" fillId="0" borderId="1" xfId="0" applyNumberFormat="1" applyFont="1" applyFill="1" applyBorder="1" applyAlignment="1">
      <alignment horizontal="right" wrapText="1"/>
    </xf>
    <xf numFmtId="189" fontId="8" fillId="0" borderId="7" xfId="0" applyNumberFormat="1" applyFont="1" applyFill="1" applyBorder="1" applyAlignment="1">
      <alignment horizontal="left" vertical="center"/>
    </xf>
    <xf numFmtId="0" fontId="20" fillId="0" borderId="0" xfId="0" applyFont="1" applyAlignment="1">
      <alignment horizontal="center" vertical="center"/>
    </xf>
    <xf numFmtId="0" fontId="21" fillId="0" borderId="0" xfId="0" applyFont="1" applyAlignment="1">
      <alignment horizontal="center" vertical="center"/>
    </xf>
  </cellXfs>
  <cellStyles count="21">
    <cellStyle name="Asterick" xfId="4"/>
    <cellStyle name="Asterisk" xfId="5"/>
    <cellStyle name="Comma_Sheet1" xfId="1"/>
    <cellStyle name="CPL" xfId="6"/>
    <cellStyle name="Dash Equals Zero" xfId="7"/>
    <cellStyle name="Disclosure" xfId="8"/>
    <cellStyle name="DLN" xfId="9"/>
    <cellStyle name="Double Asterick" xfId="10"/>
    <cellStyle name="Double Leading Asterisk" xfId="11"/>
    <cellStyle name="EIN" xfId="12"/>
    <cellStyle name="Footnotes" xfId="2"/>
    <cellStyle name="Normal" xfId="0" builtinId="0"/>
    <cellStyle name="Normal 2" xfId="19"/>
    <cellStyle name="Percent" xfId="20" builtinId="5"/>
    <cellStyle name="SCPL" xfId="13"/>
    <cellStyle name="Single Leading Asterisk" xfId="14"/>
    <cellStyle name="SSN" xfId="15"/>
    <cellStyle name="style_footnotes" xfId="16"/>
    <cellStyle name="style_stub_lines" xfId="3"/>
    <cellStyle name="Triple Leading Asterisk" xfId="17"/>
    <cellStyle name="Y2K Date"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showGridLines="0" tabSelected="1" workbookViewId="0"/>
  </sheetViews>
  <sheetFormatPr defaultRowHeight="12.75"/>
  <cols>
    <col min="1" max="1" width="61.28515625" style="5" customWidth="1"/>
    <col min="2" max="8" width="14.140625" style="5" customWidth="1"/>
    <col min="9" max="16384" width="9.140625" style="5"/>
  </cols>
  <sheetData>
    <row r="1" spans="1:8" ht="15.75" customHeight="1">
      <c r="A1" s="120">
        <v>43915</v>
      </c>
    </row>
    <row r="2" spans="1:8">
      <c r="A2" s="4"/>
    </row>
    <row r="3" spans="1:8" s="122" customFormat="1" ht="18.75" customHeight="1">
      <c r="A3" s="158" t="s">
        <v>342</v>
      </c>
      <c r="B3" s="158"/>
      <c r="C3" s="158"/>
      <c r="D3" s="158"/>
      <c r="E3" s="158"/>
      <c r="F3" s="158"/>
      <c r="G3" s="158"/>
      <c r="H3" s="158"/>
    </row>
    <row r="4" spans="1:8" s="122" customFormat="1" ht="15.75" customHeight="1">
      <c r="A4" s="158" t="s">
        <v>339</v>
      </c>
      <c r="B4" s="158"/>
      <c r="C4" s="158"/>
      <c r="D4" s="158"/>
      <c r="E4" s="158"/>
      <c r="F4" s="158"/>
      <c r="G4" s="158"/>
      <c r="H4" s="158"/>
    </row>
    <row r="5" spans="1:8" s="122" customFormat="1" ht="15.75" customHeight="1">
      <c r="A5" s="159" t="s">
        <v>0</v>
      </c>
      <c r="B5" s="159"/>
      <c r="C5" s="159"/>
      <c r="D5" s="159"/>
      <c r="E5" s="159"/>
      <c r="F5" s="159"/>
      <c r="G5" s="159"/>
      <c r="H5" s="159"/>
    </row>
    <row r="6" spans="1:8" ht="13.5" thickBot="1"/>
    <row r="7" spans="1:8" ht="13.5" thickTop="1">
      <c r="A7" s="129"/>
      <c r="B7" s="130" t="s">
        <v>328</v>
      </c>
      <c r="C7" s="130" t="s">
        <v>329</v>
      </c>
      <c r="D7" s="130" t="s">
        <v>330</v>
      </c>
      <c r="E7" s="130" t="s">
        <v>334</v>
      </c>
      <c r="F7" s="130" t="s">
        <v>331</v>
      </c>
      <c r="G7" s="130" t="s">
        <v>332</v>
      </c>
      <c r="H7" s="131" t="s">
        <v>333</v>
      </c>
    </row>
    <row r="8" spans="1:8">
      <c r="A8" s="132"/>
      <c r="B8" s="133"/>
      <c r="C8" s="133"/>
      <c r="D8" s="133"/>
      <c r="E8" s="133"/>
      <c r="F8" s="133"/>
      <c r="G8" s="133"/>
      <c r="H8" s="134"/>
    </row>
    <row r="9" spans="1:8">
      <c r="A9" s="135" t="s">
        <v>128</v>
      </c>
      <c r="B9" s="133"/>
      <c r="C9" s="133"/>
      <c r="D9" s="133"/>
      <c r="E9" s="133"/>
      <c r="F9" s="133"/>
      <c r="G9" s="133"/>
      <c r="H9" s="134"/>
    </row>
    <row r="10" spans="1:8">
      <c r="A10" s="135"/>
      <c r="B10" s="133"/>
      <c r="C10" s="133"/>
      <c r="D10" s="133"/>
      <c r="E10" s="133"/>
      <c r="F10" s="133"/>
      <c r="G10" s="133"/>
      <c r="H10" s="134"/>
    </row>
    <row r="11" spans="1:8">
      <c r="A11" s="136"/>
      <c r="B11" s="137"/>
      <c r="C11" s="137"/>
      <c r="D11" s="137"/>
      <c r="E11" s="137"/>
      <c r="F11" s="137"/>
      <c r="G11" s="137"/>
      <c r="H11" s="138"/>
    </row>
    <row r="12" spans="1:8" ht="15" customHeight="1">
      <c r="A12" s="27"/>
      <c r="B12" s="139"/>
      <c r="C12" s="139"/>
      <c r="D12" s="139"/>
      <c r="E12" s="139"/>
      <c r="F12" s="139"/>
      <c r="G12" s="139"/>
      <c r="H12" s="140"/>
    </row>
    <row r="13" spans="1:8" ht="15" customHeight="1">
      <c r="A13" s="141" t="s">
        <v>305</v>
      </c>
      <c r="B13" s="142">
        <v>7654</v>
      </c>
      <c r="C13" s="143">
        <v>1004281813</v>
      </c>
      <c r="D13" s="143">
        <v>352041749</v>
      </c>
      <c r="E13" s="143">
        <v>405704704</v>
      </c>
      <c r="F13" s="143">
        <v>213696157</v>
      </c>
      <c r="G13" s="143">
        <v>110210391</v>
      </c>
      <c r="H13" s="144">
        <f>G13/$G$13</f>
        <v>1</v>
      </c>
    </row>
    <row r="14" spans="1:8" ht="15" customHeight="1">
      <c r="A14" s="145" t="s">
        <v>3</v>
      </c>
      <c r="B14" s="146">
        <v>59</v>
      </c>
      <c r="C14" s="147">
        <v>25578613</v>
      </c>
      <c r="D14" s="147">
        <v>8961601</v>
      </c>
      <c r="E14" s="147">
        <v>24512180</v>
      </c>
      <c r="F14" s="147">
        <v>11294622</v>
      </c>
      <c r="G14" s="147">
        <v>8507611</v>
      </c>
      <c r="H14" s="148">
        <f t="shared" ref="H14:H77" si="0">G14/$G$13</f>
        <v>7.7194272906626379E-2</v>
      </c>
    </row>
    <row r="15" spans="1:8" ht="15" customHeight="1">
      <c r="A15" s="149" t="s">
        <v>306</v>
      </c>
      <c r="B15" s="146">
        <v>39</v>
      </c>
      <c r="C15" s="147">
        <v>24284018</v>
      </c>
      <c r="D15" s="147">
        <v>8498955</v>
      </c>
      <c r="E15" s="147">
        <v>23717917</v>
      </c>
      <c r="F15" s="147">
        <v>9758220</v>
      </c>
      <c r="G15" s="147">
        <v>8276836</v>
      </c>
      <c r="H15" s="148">
        <f t="shared" si="0"/>
        <v>7.5100323344284292E-2</v>
      </c>
    </row>
    <row r="16" spans="1:8" ht="15" customHeight="1">
      <c r="A16" s="149" t="s">
        <v>320</v>
      </c>
      <c r="B16" s="146">
        <v>20</v>
      </c>
      <c r="C16" s="147">
        <v>1294595</v>
      </c>
      <c r="D16" s="147">
        <v>462645</v>
      </c>
      <c r="E16" s="147">
        <v>794263</v>
      </c>
      <c r="F16" s="147">
        <v>1536402</v>
      </c>
      <c r="G16" s="147">
        <v>230775</v>
      </c>
      <c r="H16" s="148">
        <f t="shared" si="0"/>
        <v>2.0939495623420843E-3</v>
      </c>
    </row>
    <row r="17" spans="1:8" ht="15" customHeight="1">
      <c r="A17" s="145" t="s">
        <v>5</v>
      </c>
      <c r="B17" s="146">
        <v>345</v>
      </c>
      <c r="C17" s="147">
        <v>2710087</v>
      </c>
      <c r="D17" s="147">
        <v>945605</v>
      </c>
      <c r="E17" s="147" t="s">
        <v>326</v>
      </c>
      <c r="F17" s="147">
        <v>963014</v>
      </c>
      <c r="G17" s="147">
        <v>605190</v>
      </c>
      <c r="H17" s="148">
        <f t="shared" si="0"/>
        <v>5.4912245071338144E-3</v>
      </c>
    </row>
    <row r="18" spans="1:8" ht="15" customHeight="1">
      <c r="A18" s="145" t="s">
        <v>6</v>
      </c>
      <c r="B18" s="146">
        <v>1167</v>
      </c>
      <c r="C18" s="147">
        <v>417978397</v>
      </c>
      <c r="D18" s="147">
        <v>146401668</v>
      </c>
      <c r="E18" s="147">
        <v>217814341</v>
      </c>
      <c r="F18" s="147">
        <v>106322314</v>
      </c>
      <c r="G18" s="147">
        <v>58252405</v>
      </c>
      <c r="H18" s="148">
        <f t="shared" si="0"/>
        <v>0.52855637722943927</v>
      </c>
    </row>
    <row r="19" spans="1:8" ht="15" customHeight="1">
      <c r="A19" s="149" t="s">
        <v>18</v>
      </c>
      <c r="B19" s="146">
        <v>56</v>
      </c>
      <c r="C19" s="147">
        <v>17347869</v>
      </c>
      <c r="D19" s="147">
        <v>6071856</v>
      </c>
      <c r="E19" s="147">
        <v>6410682</v>
      </c>
      <c r="F19" s="147">
        <v>2108803</v>
      </c>
      <c r="G19" s="147">
        <v>1944775</v>
      </c>
      <c r="H19" s="148">
        <f t="shared" si="0"/>
        <v>1.7646022143229672E-2</v>
      </c>
    </row>
    <row r="20" spans="1:8" ht="15" customHeight="1">
      <c r="A20" s="149" t="s">
        <v>19</v>
      </c>
      <c r="B20" s="146">
        <v>14</v>
      </c>
      <c r="C20" s="147">
        <v>27423581</v>
      </c>
      <c r="D20" s="147">
        <v>9609493</v>
      </c>
      <c r="E20" s="147">
        <v>6475594</v>
      </c>
      <c r="F20" s="147">
        <v>2042149</v>
      </c>
      <c r="G20" s="147">
        <v>1665787</v>
      </c>
      <c r="H20" s="148">
        <f t="shared" si="0"/>
        <v>1.5114609293056587E-2</v>
      </c>
    </row>
    <row r="21" spans="1:8" ht="15" customHeight="1">
      <c r="A21" s="149" t="s">
        <v>308</v>
      </c>
      <c r="B21" s="146">
        <v>17</v>
      </c>
      <c r="C21" s="147">
        <v>261457</v>
      </c>
      <c r="D21" s="147">
        <v>90998</v>
      </c>
      <c r="E21" s="147" t="s">
        <v>326</v>
      </c>
      <c r="F21" s="147">
        <v>48314</v>
      </c>
      <c r="G21" s="147">
        <v>8716</v>
      </c>
      <c r="H21" s="148">
        <f t="shared" si="0"/>
        <v>7.908510187573874E-5</v>
      </c>
    </row>
    <row r="22" spans="1:8" ht="15" customHeight="1">
      <c r="A22" s="149" t="s">
        <v>25</v>
      </c>
      <c r="B22" s="146">
        <v>29</v>
      </c>
      <c r="C22" s="147">
        <v>8230401</v>
      </c>
      <c r="D22" s="147">
        <v>2880062</v>
      </c>
      <c r="E22" s="147">
        <v>4000657</v>
      </c>
      <c r="F22" s="147">
        <v>1306598</v>
      </c>
      <c r="G22" s="147">
        <v>1152860</v>
      </c>
      <c r="H22" s="148">
        <f t="shared" si="0"/>
        <v>1.0460538153793502E-2</v>
      </c>
    </row>
    <row r="23" spans="1:8" ht="15" customHeight="1">
      <c r="A23" s="149" t="s">
        <v>26</v>
      </c>
      <c r="B23" s="146">
        <v>9</v>
      </c>
      <c r="C23" s="147">
        <v>642090</v>
      </c>
      <c r="D23" s="147">
        <v>224428</v>
      </c>
      <c r="E23" s="147">
        <v>140591</v>
      </c>
      <c r="F23" s="147">
        <v>65250</v>
      </c>
      <c r="G23" s="147">
        <v>36456</v>
      </c>
      <c r="H23" s="148">
        <f t="shared" si="0"/>
        <v>3.3078550642289255E-4</v>
      </c>
    </row>
    <row r="24" spans="1:8" ht="15" customHeight="1">
      <c r="A24" s="149" t="s">
        <v>27</v>
      </c>
      <c r="B24" s="146">
        <v>14</v>
      </c>
      <c r="C24" s="147">
        <v>53750371</v>
      </c>
      <c r="D24" s="147">
        <v>18812619</v>
      </c>
      <c r="E24" s="147">
        <v>46936297</v>
      </c>
      <c r="F24" s="147">
        <v>38303369</v>
      </c>
      <c r="G24" s="147">
        <v>16315420</v>
      </c>
      <c r="H24" s="148">
        <f t="shared" si="0"/>
        <v>0.14803885415849763</v>
      </c>
    </row>
    <row r="25" spans="1:8" ht="15" customHeight="1">
      <c r="A25" s="149" t="s">
        <v>28</v>
      </c>
      <c r="B25" s="146">
        <v>181</v>
      </c>
      <c r="C25" s="147">
        <v>95342248</v>
      </c>
      <c r="D25" s="147">
        <v>33373624</v>
      </c>
      <c r="E25" s="147">
        <v>51964380</v>
      </c>
      <c r="F25" s="147">
        <v>18043687</v>
      </c>
      <c r="G25" s="147">
        <v>12742395</v>
      </c>
      <c r="H25" s="148">
        <f t="shared" si="0"/>
        <v>0.11561881674115465</v>
      </c>
    </row>
    <row r="26" spans="1:8" ht="15" customHeight="1">
      <c r="A26" s="150" t="s">
        <v>29</v>
      </c>
      <c r="B26" s="146">
        <v>36</v>
      </c>
      <c r="C26" s="147">
        <v>53254652</v>
      </c>
      <c r="D26" s="147">
        <v>18638920</v>
      </c>
      <c r="E26" s="147">
        <v>32425411</v>
      </c>
      <c r="F26" s="147">
        <v>10443072</v>
      </c>
      <c r="G26" s="147">
        <v>6609813</v>
      </c>
      <c r="H26" s="148">
        <f t="shared" si="0"/>
        <v>5.9974499137744643E-2</v>
      </c>
    </row>
    <row r="27" spans="1:8" ht="15" customHeight="1">
      <c r="A27" s="150" t="s">
        <v>30</v>
      </c>
      <c r="B27" s="146">
        <v>145</v>
      </c>
      <c r="C27" s="147">
        <v>42087596</v>
      </c>
      <c r="D27" s="147">
        <v>14734703</v>
      </c>
      <c r="E27" s="147">
        <v>19538969</v>
      </c>
      <c r="F27" s="147">
        <v>7600615</v>
      </c>
      <c r="G27" s="147">
        <v>6132582</v>
      </c>
      <c r="H27" s="148">
        <f t="shared" si="0"/>
        <v>5.5644317603410008E-2</v>
      </c>
    </row>
    <row r="28" spans="1:8" ht="15" customHeight="1">
      <c r="A28" s="149" t="s">
        <v>31</v>
      </c>
      <c r="B28" s="146">
        <v>62</v>
      </c>
      <c r="C28" s="147">
        <v>3122273</v>
      </c>
      <c r="D28" s="147">
        <v>1091285</v>
      </c>
      <c r="E28" s="147">
        <v>860121</v>
      </c>
      <c r="F28" s="147">
        <v>876968</v>
      </c>
      <c r="G28" s="147">
        <v>287331</v>
      </c>
      <c r="H28" s="148">
        <f t="shared" si="0"/>
        <v>2.607113516183787E-3</v>
      </c>
    </row>
    <row r="29" spans="1:8" ht="15" customHeight="1">
      <c r="A29" s="149" t="s">
        <v>32</v>
      </c>
      <c r="B29" s="146">
        <v>21</v>
      </c>
      <c r="C29" s="147">
        <v>2393267</v>
      </c>
      <c r="D29" s="147">
        <v>837003</v>
      </c>
      <c r="E29" s="147">
        <v>1386335</v>
      </c>
      <c r="F29" s="147">
        <v>1472594</v>
      </c>
      <c r="G29" s="147">
        <v>456530</v>
      </c>
      <c r="H29" s="148">
        <f t="shared" si="0"/>
        <v>4.1423498806024564E-3</v>
      </c>
    </row>
    <row r="30" spans="1:8" ht="15" customHeight="1">
      <c r="A30" s="149" t="s">
        <v>33</v>
      </c>
      <c r="B30" s="146">
        <v>33</v>
      </c>
      <c r="C30" s="147">
        <v>1327663</v>
      </c>
      <c r="D30" s="147">
        <v>465306</v>
      </c>
      <c r="E30" s="147" t="s">
        <v>326</v>
      </c>
      <c r="F30" s="147">
        <v>85881</v>
      </c>
      <c r="G30" s="147">
        <v>35253</v>
      </c>
      <c r="H30" s="148">
        <f t="shared" si="0"/>
        <v>3.1987002024155782E-4</v>
      </c>
    </row>
    <row r="31" spans="1:8" ht="15" customHeight="1">
      <c r="A31" s="149" t="s">
        <v>34</v>
      </c>
      <c r="B31" s="146">
        <v>93</v>
      </c>
      <c r="C31" s="147">
        <v>5858666</v>
      </c>
      <c r="D31" s="147">
        <v>2047938</v>
      </c>
      <c r="E31" s="147">
        <v>1090435</v>
      </c>
      <c r="F31" s="147">
        <v>909229</v>
      </c>
      <c r="G31" s="147">
        <v>314361</v>
      </c>
      <c r="H31" s="148">
        <f t="shared" si="0"/>
        <v>2.8523716969663959E-3</v>
      </c>
    </row>
    <row r="32" spans="1:8" ht="15" customHeight="1">
      <c r="A32" s="149" t="s">
        <v>35</v>
      </c>
      <c r="B32" s="146">
        <v>210</v>
      </c>
      <c r="C32" s="147">
        <v>23817561</v>
      </c>
      <c r="D32" s="147">
        <v>8334988</v>
      </c>
      <c r="E32" s="147">
        <v>11628437</v>
      </c>
      <c r="F32" s="147">
        <v>5203695</v>
      </c>
      <c r="G32" s="147">
        <v>3442185</v>
      </c>
      <c r="H32" s="148">
        <f t="shared" si="0"/>
        <v>3.1232853533747103E-2</v>
      </c>
    </row>
    <row r="33" spans="1:9" ht="15" customHeight="1">
      <c r="A33" s="149" t="s">
        <v>36</v>
      </c>
      <c r="B33" s="151">
        <v>154</v>
      </c>
      <c r="C33" s="152">
        <v>65768364</v>
      </c>
      <c r="D33" s="152">
        <v>23019775</v>
      </c>
      <c r="E33" s="152">
        <v>34990200</v>
      </c>
      <c r="F33" s="152">
        <v>10694245</v>
      </c>
      <c r="G33" s="152">
        <v>6454408</v>
      </c>
      <c r="H33" s="148">
        <f t="shared" si="0"/>
        <v>5.8564423385450107E-2</v>
      </c>
      <c r="I33" s="27"/>
    </row>
    <row r="34" spans="1:9" ht="15" customHeight="1">
      <c r="A34" s="149" t="s">
        <v>309</v>
      </c>
      <c r="B34" s="151">
        <v>57</v>
      </c>
      <c r="C34" s="153">
        <v>47368204</v>
      </c>
      <c r="D34" s="153">
        <v>16595753</v>
      </c>
      <c r="E34" s="153">
        <v>27256690</v>
      </c>
      <c r="F34" s="153">
        <v>7237434</v>
      </c>
      <c r="G34" s="153">
        <v>6715166</v>
      </c>
      <c r="H34" s="148">
        <f t="shared" si="0"/>
        <v>6.0930425335302546E-2</v>
      </c>
      <c r="I34" s="27"/>
    </row>
    <row r="35" spans="1:9" ht="15" customHeight="1">
      <c r="A35" s="149" t="s">
        <v>37</v>
      </c>
      <c r="B35" s="146">
        <v>93</v>
      </c>
      <c r="C35" s="147">
        <v>52804036</v>
      </c>
      <c r="D35" s="147">
        <v>18562474</v>
      </c>
      <c r="E35" s="147">
        <v>17395647</v>
      </c>
      <c r="F35" s="147">
        <v>15216432</v>
      </c>
      <c r="G35" s="147">
        <v>4612597</v>
      </c>
      <c r="H35" s="148">
        <f t="shared" si="0"/>
        <v>4.1852650717843838E-2</v>
      </c>
      <c r="I35" s="27"/>
    </row>
    <row r="36" spans="1:9" ht="15" customHeight="1">
      <c r="A36" s="150" t="s">
        <v>38</v>
      </c>
      <c r="B36" s="146">
        <v>63</v>
      </c>
      <c r="C36" s="147">
        <v>15822057</v>
      </c>
      <c r="D36" s="147">
        <v>5614372</v>
      </c>
      <c r="E36" s="147">
        <v>11659244</v>
      </c>
      <c r="F36" s="147">
        <v>14394649</v>
      </c>
      <c r="G36" s="147">
        <v>3806734</v>
      </c>
      <c r="H36" s="148">
        <f t="shared" si="0"/>
        <v>3.4540608788875451E-2</v>
      </c>
    </row>
    <row r="37" spans="1:9" ht="15" customHeight="1">
      <c r="A37" s="150" t="s">
        <v>39</v>
      </c>
      <c r="B37" s="146">
        <v>30</v>
      </c>
      <c r="C37" s="147">
        <v>36981979</v>
      </c>
      <c r="D37" s="147">
        <v>12948102</v>
      </c>
      <c r="E37" s="147">
        <v>5736403</v>
      </c>
      <c r="F37" s="147">
        <v>821783</v>
      </c>
      <c r="G37" s="147">
        <v>805864</v>
      </c>
      <c r="H37" s="148">
        <f t="shared" si="0"/>
        <v>7.3120510025229835E-3</v>
      </c>
    </row>
    <row r="38" spans="1:9" ht="15" customHeight="1">
      <c r="A38" s="149" t="s">
        <v>310</v>
      </c>
      <c r="B38" s="154">
        <v>124</v>
      </c>
      <c r="C38" s="152">
        <v>12520346</v>
      </c>
      <c r="D38" s="152">
        <v>4384066</v>
      </c>
      <c r="E38" s="152">
        <v>7072466</v>
      </c>
      <c r="F38" s="152">
        <v>2707666</v>
      </c>
      <c r="G38" s="152">
        <v>2068165</v>
      </c>
      <c r="H38" s="148">
        <f t="shared" si="0"/>
        <v>1.8765608045070815E-2</v>
      </c>
      <c r="I38" s="27"/>
    </row>
    <row r="39" spans="1:9" ht="15" customHeight="1">
      <c r="A39" s="145" t="s">
        <v>7</v>
      </c>
      <c r="B39" s="154">
        <v>960</v>
      </c>
      <c r="C39" s="153">
        <v>112062893</v>
      </c>
      <c r="D39" s="153">
        <v>39272409</v>
      </c>
      <c r="E39" s="153">
        <v>23318771</v>
      </c>
      <c r="F39" s="153">
        <v>11285639</v>
      </c>
      <c r="G39" s="153">
        <v>5410375</v>
      </c>
      <c r="H39" s="148">
        <f t="shared" si="0"/>
        <v>4.9091332957887791E-2</v>
      </c>
      <c r="I39" s="27"/>
    </row>
    <row r="40" spans="1:9" ht="15" customHeight="1">
      <c r="A40" s="149" t="s">
        <v>41</v>
      </c>
      <c r="B40" s="146">
        <v>761</v>
      </c>
      <c r="C40" s="147">
        <v>57675989</v>
      </c>
      <c r="D40" s="147">
        <v>20244846</v>
      </c>
      <c r="E40" s="147">
        <v>13848048</v>
      </c>
      <c r="F40" s="147">
        <v>5344022</v>
      </c>
      <c r="G40" s="147">
        <v>2558972</v>
      </c>
      <c r="H40" s="148">
        <f t="shared" si="0"/>
        <v>2.3218972156627226E-2</v>
      </c>
      <c r="I40" s="27"/>
    </row>
    <row r="41" spans="1:9" ht="15" customHeight="1">
      <c r="A41" s="150" t="s">
        <v>42</v>
      </c>
      <c r="B41" s="146">
        <v>551</v>
      </c>
      <c r="C41" s="147">
        <v>16093359</v>
      </c>
      <c r="D41" s="147">
        <v>5624676</v>
      </c>
      <c r="E41" s="147">
        <v>3508792</v>
      </c>
      <c r="F41" s="147">
        <v>2151711</v>
      </c>
      <c r="G41" s="147">
        <v>685381</v>
      </c>
      <c r="H41" s="148">
        <f t="shared" si="0"/>
        <v>6.2188419238980832E-3</v>
      </c>
    </row>
    <row r="42" spans="1:9" ht="15" customHeight="1">
      <c r="A42" s="155" t="s">
        <v>43</v>
      </c>
      <c r="B42" s="146">
        <v>149</v>
      </c>
      <c r="C42" s="147">
        <v>1948119</v>
      </c>
      <c r="D42" s="147">
        <v>678897</v>
      </c>
      <c r="E42" s="147">
        <v>203330</v>
      </c>
      <c r="F42" s="147">
        <v>94997</v>
      </c>
      <c r="G42" s="147">
        <v>45145</v>
      </c>
      <c r="H42" s="148">
        <f t="shared" si="0"/>
        <v>4.0962562232448664E-4</v>
      </c>
    </row>
    <row r="43" spans="1:9" ht="15" customHeight="1">
      <c r="A43" s="155" t="s">
        <v>44</v>
      </c>
      <c r="B43" s="146">
        <v>401</v>
      </c>
      <c r="C43" s="147">
        <v>14145240</v>
      </c>
      <c r="D43" s="147">
        <v>4945779</v>
      </c>
      <c r="E43" s="147">
        <v>3305462</v>
      </c>
      <c r="F43" s="147">
        <v>2056714</v>
      </c>
      <c r="G43" s="147">
        <v>640235</v>
      </c>
      <c r="H43" s="148">
        <f t="shared" si="0"/>
        <v>5.8092072280189989E-3</v>
      </c>
    </row>
    <row r="44" spans="1:9" ht="15" customHeight="1">
      <c r="A44" s="150" t="s">
        <v>45</v>
      </c>
      <c r="B44" s="146">
        <v>210</v>
      </c>
      <c r="C44" s="147">
        <v>41582630</v>
      </c>
      <c r="D44" s="147">
        <v>14620169</v>
      </c>
      <c r="E44" s="147">
        <v>10339256</v>
      </c>
      <c r="F44" s="147">
        <v>3192310</v>
      </c>
      <c r="G44" s="147">
        <v>1873591</v>
      </c>
      <c r="H44" s="148">
        <f t="shared" si="0"/>
        <v>1.7000130232729144E-2</v>
      </c>
    </row>
    <row r="45" spans="1:9" ht="15" customHeight="1">
      <c r="A45" s="155" t="s">
        <v>46</v>
      </c>
      <c r="B45" s="146">
        <v>48</v>
      </c>
      <c r="C45" s="147">
        <v>15084093</v>
      </c>
      <c r="D45" s="147">
        <v>5308842</v>
      </c>
      <c r="E45" s="147">
        <v>4181643</v>
      </c>
      <c r="F45" s="147">
        <v>519479</v>
      </c>
      <c r="G45" s="147">
        <v>407823</v>
      </c>
      <c r="H45" s="148">
        <f t="shared" si="0"/>
        <v>3.7004042568000691E-3</v>
      </c>
    </row>
    <row r="46" spans="1:9" ht="15" customHeight="1">
      <c r="A46" s="155" t="s">
        <v>47</v>
      </c>
      <c r="B46" s="146">
        <v>22</v>
      </c>
      <c r="C46" s="147">
        <v>16252491</v>
      </c>
      <c r="D46" s="147">
        <v>5687812</v>
      </c>
      <c r="E46" s="147" t="s">
        <v>326</v>
      </c>
      <c r="F46" s="147">
        <v>434690</v>
      </c>
      <c r="G46" s="147">
        <v>433850</v>
      </c>
      <c r="H46" s="148">
        <f t="shared" si="0"/>
        <v>3.9365616623209332E-3</v>
      </c>
    </row>
    <row r="47" spans="1:9" ht="15" customHeight="1">
      <c r="A47" s="155" t="s">
        <v>49</v>
      </c>
      <c r="B47" s="146">
        <v>140</v>
      </c>
      <c r="C47" s="147">
        <v>10246046</v>
      </c>
      <c r="D47" s="147">
        <v>3623515</v>
      </c>
      <c r="E47" s="147" t="s">
        <v>326</v>
      </c>
      <c r="F47" s="147">
        <v>2238142</v>
      </c>
      <c r="G47" s="147">
        <v>1031917</v>
      </c>
      <c r="H47" s="148">
        <f t="shared" si="0"/>
        <v>9.3631552400535445E-3</v>
      </c>
    </row>
    <row r="48" spans="1:9" ht="15" customHeight="1">
      <c r="A48" s="149" t="s">
        <v>50</v>
      </c>
      <c r="B48" s="146">
        <v>199</v>
      </c>
      <c r="C48" s="147">
        <v>54386904</v>
      </c>
      <c r="D48" s="147">
        <v>19027563</v>
      </c>
      <c r="E48" s="147">
        <v>9470723</v>
      </c>
      <c r="F48" s="147">
        <v>5941617</v>
      </c>
      <c r="G48" s="147">
        <v>2851403</v>
      </c>
      <c r="H48" s="148">
        <f t="shared" si="0"/>
        <v>2.5872360801260562E-2</v>
      </c>
    </row>
    <row r="49" spans="1:9" ht="15" customHeight="1">
      <c r="A49" s="150" t="s">
        <v>52</v>
      </c>
      <c r="B49" s="146">
        <v>16</v>
      </c>
      <c r="C49" s="147">
        <v>3534231</v>
      </c>
      <c r="D49" s="147">
        <v>1236706</v>
      </c>
      <c r="E49" s="147" t="s">
        <v>326</v>
      </c>
      <c r="F49" s="147">
        <v>20305</v>
      </c>
      <c r="G49" s="147">
        <v>15990</v>
      </c>
      <c r="H49" s="148">
        <f t="shared" si="0"/>
        <v>1.4508613802123249E-4</v>
      </c>
    </row>
    <row r="50" spans="1:9" ht="15" customHeight="1">
      <c r="A50" s="150" t="s">
        <v>53</v>
      </c>
      <c r="B50" s="146">
        <v>55</v>
      </c>
      <c r="C50" s="147">
        <v>8628560</v>
      </c>
      <c r="D50" s="147">
        <v>3019358</v>
      </c>
      <c r="E50" s="147" t="s">
        <v>326</v>
      </c>
      <c r="F50" s="147">
        <v>138008</v>
      </c>
      <c r="G50" s="147">
        <v>130920</v>
      </c>
      <c r="H50" s="148">
        <f t="shared" si="0"/>
        <v>1.1879097679637122E-3</v>
      </c>
    </row>
    <row r="51" spans="1:9" ht="15" customHeight="1">
      <c r="A51" s="150" t="s">
        <v>55</v>
      </c>
      <c r="B51" s="146">
        <v>128</v>
      </c>
      <c r="C51" s="147">
        <v>42224114</v>
      </c>
      <c r="D51" s="147">
        <v>14771500</v>
      </c>
      <c r="E51" s="147">
        <v>8579121</v>
      </c>
      <c r="F51" s="147">
        <v>5783303</v>
      </c>
      <c r="G51" s="147">
        <v>2704493</v>
      </c>
      <c r="H51" s="148">
        <f t="shared" si="0"/>
        <v>2.4539364895275619E-2</v>
      </c>
    </row>
    <row r="52" spans="1:9" ht="15" customHeight="1">
      <c r="A52" s="145" t="s">
        <v>8</v>
      </c>
      <c r="B52" s="146">
        <v>105</v>
      </c>
      <c r="C52" s="147">
        <v>21246876</v>
      </c>
      <c r="D52" s="147">
        <v>7436165</v>
      </c>
      <c r="E52" s="147">
        <v>4677653</v>
      </c>
      <c r="F52" s="147">
        <v>1027684</v>
      </c>
      <c r="G52" s="147">
        <v>1000837</v>
      </c>
      <c r="H52" s="148">
        <f t="shared" si="0"/>
        <v>9.0811491631492356E-3</v>
      </c>
    </row>
    <row r="53" spans="1:9" ht="15" customHeight="1">
      <c r="A53" s="145" t="s">
        <v>9</v>
      </c>
      <c r="B53" s="146">
        <v>798</v>
      </c>
      <c r="C53" s="147">
        <v>86052563</v>
      </c>
      <c r="D53" s="147">
        <v>30132067</v>
      </c>
      <c r="E53" s="147">
        <v>22356389</v>
      </c>
      <c r="F53" s="147">
        <v>8304189</v>
      </c>
      <c r="G53" s="147">
        <v>5136343</v>
      </c>
      <c r="H53" s="148">
        <f t="shared" si="0"/>
        <v>4.660488864430215E-2</v>
      </c>
    </row>
    <row r="54" spans="1:9" ht="15" customHeight="1">
      <c r="A54" s="149" t="s">
        <v>294</v>
      </c>
      <c r="B54" s="146">
        <v>99</v>
      </c>
      <c r="C54" s="147">
        <v>22491237</v>
      </c>
      <c r="D54" s="147">
        <v>7870512</v>
      </c>
      <c r="E54" s="147">
        <v>9903031</v>
      </c>
      <c r="F54" s="147">
        <v>3929748</v>
      </c>
      <c r="G54" s="147">
        <v>2529800</v>
      </c>
      <c r="H54" s="148">
        <f t="shared" si="0"/>
        <v>2.2954278421895808E-2</v>
      </c>
    </row>
    <row r="55" spans="1:9" ht="15" customHeight="1">
      <c r="A55" s="149" t="s">
        <v>295</v>
      </c>
      <c r="B55" s="146">
        <v>570</v>
      </c>
      <c r="C55" s="147">
        <v>6721385</v>
      </c>
      <c r="D55" s="147">
        <v>2353187</v>
      </c>
      <c r="E55" s="147">
        <v>2588359</v>
      </c>
      <c r="F55" s="147">
        <v>1208564</v>
      </c>
      <c r="G55" s="147">
        <v>874748</v>
      </c>
      <c r="H55" s="148">
        <f t="shared" si="0"/>
        <v>7.9370737374482234E-3</v>
      </c>
    </row>
    <row r="56" spans="1:9" ht="15" customHeight="1">
      <c r="A56" s="149" t="s">
        <v>59</v>
      </c>
      <c r="B56" s="146">
        <v>27</v>
      </c>
      <c r="C56" s="147">
        <v>14359035</v>
      </c>
      <c r="D56" s="147">
        <v>5031898</v>
      </c>
      <c r="E56" s="147">
        <v>4547645</v>
      </c>
      <c r="F56" s="147">
        <v>755662</v>
      </c>
      <c r="G56" s="147">
        <v>641947</v>
      </c>
      <c r="H56" s="148">
        <f t="shared" si="0"/>
        <v>5.8247411534906902E-3</v>
      </c>
    </row>
    <row r="57" spans="1:9" ht="15" customHeight="1">
      <c r="A57" s="149" t="s">
        <v>60</v>
      </c>
      <c r="B57" s="146">
        <v>61</v>
      </c>
      <c r="C57" s="147">
        <v>31582634</v>
      </c>
      <c r="D57" s="147">
        <v>11062731</v>
      </c>
      <c r="E57" s="147">
        <v>3910348</v>
      </c>
      <c r="F57" s="147">
        <v>1658675</v>
      </c>
      <c r="G57" s="147">
        <v>759573</v>
      </c>
      <c r="H57" s="148">
        <f t="shared" si="0"/>
        <v>6.8920270866292457E-3</v>
      </c>
      <c r="I57" s="27"/>
    </row>
    <row r="58" spans="1:9" ht="15" customHeight="1">
      <c r="A58" s="149" t="s">
        <v>61</v>
      </c>
      <c r="B58" s="146">
        <v>41</v>
      </c>
      <c r="C58" s="147">
        <v>10898273</v>
      </c>
      <c r="D58" s="147">
        <v>3813740</v>
      </c>
      <c r="E58" s="147">
        <v>1407005</v>
      </c>
      <c r="F58" s="147">
        <v>751541</v>
      </c>
      <c r="G58" s="147">
        <v>330276</v>
      </c>
      <c r="H58" s="148">
        <f t="shared" si="0"/>
        <v>2.9967773183927821E-3</v>
      </c>
      <c r="I58" s="27"/>
    </row>
    <row r="59" spans="1:9" ht="15" customHeight="1">
      <c r="A59" s="145" t="s">
        <v>311</v>
      </c>
      <c r="B59" s="146">
        <v>1617</v>
      </c>
      <c r="C59" s="147">
        <v>154683716</v>
      </c>
      <c r="D59" s="147">
        <v>54491948</v>
      </c>
      <c r="E59" s="147">
        <v>42016076</v>
      </c>
      <c r="F59" s="147">
        <v>21911563</v>
      </c>
      <c r="G59" s="147">
        <v>9685733</v>
      </c>
      <c r="H59" s="148">
        <f t="shared" si="0"/>
        <v>8.788402719667332E-2</v>
      </c>
      <c r="I59" s="27"/>
    </row>
    <row r="60" spans="1:9" ht="15" customHeight="1">
      <c r="A60" s="149" t="s">
        <v>62</v>
      </c>
      <c r="B60" s="154">
        <v>1128</v>
      </c>
      <c r="C60" s="152">
        <v>150524387</v>
      </c>
      <c r="D60" s="152">
        <v>53030411</v>
      </c>
      <c r="E60" s="156">
        <v>40495150</v>
      </c>
      <c r="F60" s="152">
        <v>21140600</v>
      </c>
      <c r="G60" s="152">
        <v>9243286</v>
      </c>
      <c r="H60" s="148">
        <f t="shared" si="0"/>
        <v>8.3869460185473796E-2</v>
      </c>
      <c r="I60" s="27"/>
    </row>
    <row r="61" spans="1:9" ht="15" customHeight="1">
      <c r="A61" s="150" t="s">
        <v>65</v>
      </c>
      <c r="B61" s="154">
        <v>42</v>
      </c>
      <c r="C61" s="153">
        <v>30728181</v>
      </c>
      <c r="D61" s="153">
        <v>10754691</v>
      </c>
      <c r="E61" s="153" t="s">
        <v>326</v>
      </c>
      <c r="F61" s="153">
        <v>2990849</v>
      </c>
      <c r="G61" s="153">
        <v>1757153</v>
      </c>
      <c r="H61" s="148">
        <f t="shared" si="0"/>
        <v>1.5943623682452956E-2</v>
      </c>
      <c r="I61" s="27"/>
    </row>
    <row r="62" spans="1:9" ht="15" customHeight="1">
      <c r="A62" s="150" t="s">
        <v>66</v>
      </c>
      <c r="B62" s="146">
        <v>114</v>
      </c>
      <c r="C62" s="147">
        <v>28470977</v>
      </c>
      <c r="D62" s="147">
        <v>9982416</v>
      </c>
      <c r="E62" s="147">
        <v>8471054</v>
      </c>
      <c r="F62" s="147">
        <v>4880173</v>
      </c>
      <c r="G62" s="147">
        <v>2662888</v>
      </c>
      <c r="H62" s="148">
        <f t="shared" si="0"/>
        <v>2.4161859656227878E-2</v>
      </c>
      <c r="I62" s="27"/>
    </row>
    <row r="63" spans="1:9" ht="15" customHeight="1">
      <c r="A63" s="150" t="s">
        <v>67</v>
      </c>
      <c r="B63" s="154">
        <v>925</v>
      </c>
      <c r="C63" s="152">
        <v>90026693</v>
      </c>
      <c r="D63" s="152">
        <v>31827723</v>
      </c>
      <c r="E63" s="152">
        <v>25635330</v>
      </c>
      <c r="F63" s="152">
        <v>13254431</v>
      </c>
      <c r="G63" s="152">
        <v>4811369</v>
      </c>
      <c r="H63" s="148">
        <f t="shared" si="0"/>
        <v>4.3656219312387702E-2</v>
      </c>
      <c r="I63" s="27"/>
    </row>
    <row r="64" spans="1:9" ht="15" customHeight="1">
      <c r="A64" s="157" t="s">
        <v>296</v>
      </c>
      <c r="B64" s="154">
        <v>72</v>
      </c>
      <c r="C64" s="153">
        <v>29879533</v>
      </c>
      <c r="D64" s="153">
        <v>10630245</v>
      </c>
      <c r="E64" s="153">
        <v>17269322</v>
      </c>
      <c r="F64" s="153">
        <v>10341901</v>
      </c>
      <c r="G64" s="153">
        <v>2841148</v>
      </c>
      <c r="H64" s="148">
        <f t="shared" si="0"/>
        <v>2.5779311498858579E-2</v>
      </c>
      <c r="I64" s="27"/>
    </row>
    <row r="65" spans="1:9" ht="15" customHeight="1">
      <c r="A65" s="157" t="s">
        <v>340</v>
      </c>
      <c r="B65" s="146">
        <v>825</v>
      </c>
      <c r="C65" s="147">
        <v>56525947</v>
      </c>
      <c r="D65" s="147">
        <v>19930273</v>
      </c>
      <c r="E65" s="147">
        <v>5964752</v>
      </c>
      <c r="F65" s="147">
        <v>1956895</v>
      </c>
      <c r="G65" s="147">
        <v>1184768</v>
      </c>
      <c r="H65" s="148">
        <f t="shared" si="0"/>
        <v>1.0750057133904915E-2</v>
      </c>
      <c r="I65" s="27"/>
    </row>
    <row r="66" spans="1:9" ht="15" customHeight="1">
      <c r="A66" s="155" t="s">
        <v>299</v>
      </c>
      <c r="B66" s="146">
        <v>28</v>
      </c>
      <c r="C66" s="147">
        <v>3621213</v>
      </c>
      <c r="D66" s="147">
        <v>1267204</v>
      </c>
      <c r="E66" s="147">
        <v>2401256</v>
      </c>
      <c r="F66" s="147">
        <v>955635</v>
      </c>
      <c r="G66" s="147">
        <v>785452</v>
      </c>
      <c r="H66" s="148">
        <f t="shared" si="0"/>
        <v>7.126841606069613E-3</v>
      </c>
      <c r="I66" s="27"/>
    </row>
    <row r="67" spans="1:9" ht="15" customHeight="1">
      <c r="A67" s="150" t="s">
        <v>313</v>
      </c>
      <c r="B67" s="146">
        <v>48</v>
      </c>
      <c r="C67" s="147">
        <v>1298537</v>
      </c>
      <c r="D67" s="147">
        <v>465582</v>
      </c>
      <c r="E67" s="147" t="s">
        <v>326</v>
      </c>
      <c r="F67" s="147">
        <v>15147</v>
      </c>
      <c r="G67" s="147">
        <v>11876</v>
      </c>
      <c r="H67" s="148">
        <f t="shared" si="0"/>
        <v>1.0775753440526312E-4</v>
      </c>
      <c r="I67" s="27"/>
    </row>
    <row r="68" spans="1:9" ht="15" customHeight="1">
      <c r="A68" s="149" t="s">
        <v>70</v>
      </c>
      <c r="B68" s="146">
        <v>489</v>
      </c>
      <c r="C68" s="147">
        <v>4159328</v>
      </c>
      <c r="D68" s="147">
        <v>1461536</v>
      </c>
      <c r="E68" s="147">
        <v>1520927</v>
      </c>
      <c r="F68" s="147">
        <v>770964</v>
      </c>
      <c r="G68" s="147">
        <v>442447</v>
      </c>
      <c r="H68" s="148">
        <f t="shared" si="0"/>
        <v>4.0145670111995154E-3</v>
      </c>
      <c r="I68" s="27"/>
    </row>
    <row r="69" spans="1:9" ht="15" customHeight="1">
      <c r="A69" s="145" t="s">
        <v>10</v>
      </c>
      <c r="B69" s="146">
        <v>2401</v>
      </c>
      <c r="C69" s="147">
        <v>182352115</v>
      </c>
      <c r="D69" s="147">
        <v>63835930</v>
      </c>
      <c r="E69" s="147">
        <v>69032346</v>
      </c>
      <c r="F69" s="147">
        <v>52408089</v>
      </c>
      <c r="G69" s="147">
        <v>21555788</v>
      </c>
      <c r="H69" s="148">
        <f t="shared" si="0"/>
        <v>0.19558761931985161</v>
      </c>
      <c r="I69" s="27"/>
    </row>
    <row r="70" spans="1:9" ht="15" customHeight="1">
      <c r="A70" s="149" t="s">
        <v>73</v>
      </c>
      <c r="B70" s="146">
        <v>797</v>
      </c>
      <c r="C70" s="147">
        <v>19202389</v>
      </c>
      <c r="D70" s="147">
        <v>6715882</v>
      </c>
      <c r="E70" s="147">
        <v>7080631</v>
      </c>
      <c r="F70" s="147">
        <v>3307346</v>
      </c>
      <c r="G70" s="147">
        <v>1789831</v>
      </c>
      <c r="H70" s="148">
        <f t="shared" si="0"/>
        <v>1.6240129299604788E-2</v>
      </c>
      <c r="I70" s="27"/>
    </row>
    <row r="71" spans="1:9" ht="15" customHeight="1">
      <c r="A71" s="149" t="s">
        <v>74</v>
      </c>
      <c r="B71" s="146">
        <v>761</v>
      </c>
      <c r="C71" s="147">
        <v>133951862</v>
      </c>
      <c r="D71" s="147">
        <v>46888061</v>
      </c>
      <c r="E71" s="147">
        <v>49334104</v>
      </c>
      <c r="F71" s="147">
        <v>35058653</v>
      </c>
      <c r="G71" s="147">
        <v>15639290</v>
      </c>
      <c r="H71" s="148">
        <f t="shared" si="0"/>
        <v>0.1419039516881852</v>
      </c>
      <c r="I71" s="27"/>
    </row>
    <row r="72" spans="1:9" ht="15" customHeight="1">
      <c r="A72" s="149" t="s">
        <v>314</v>
      </c>
      <c r="B72" s="146">
        <v>184</v>
      </c>
      <c r="C72" s="147">
        <v>4559471</v>
      </c>
      <c r="D72" s="147">
        <v>1593520</v>
      </c>
      <c r="E72" s="147">
        <v>1248547</v>
      </c>
      <c r="F72" s="147">
        <v>457761</v>
      </c>
      <c r="G72" s="147">
        <v>326347</v>
      </c>
      <c r="H72" s="148">
        <f t="shared" si="0"/>
        <v>2.9611273223774334E-3</v>
      </c>
      <c r="I72" s="27"/>
    </row>
    <row r="73" spans="1:9" ht="15" customHeight="1">
      <c r="A73" s="149" t="s">
        <v>315</v>
      </c>
      <c r="B73" s="146">
        <v>118</v>
      </c>
      <c r="C73" s="147">
        <v>1487619</v>
      </c>
      <c r="D73" s="147">
        <v>519556</v>
      </c>
      <c r="E73" s="147" t="s">
        <v>326</v>
      </c>
      <c r="F73" s="147">
        <v>33465</v>
      </c>
      <c r="G73" s="147">
        <v>25303</v>
      </c>
      <c r="H73" s="148">
        <f t="shared" si="0"/>
        <v>2.2958815199194783E-4</v>
      </c>
      <c r="I73" s="27"/>
    </row>
    <row r="74" spans="1:9" ht="15" customHeight="1">
      <c r="A74" s="149" t="s">
        <v>75</v>
      </c>
      <c r="B74" s="146">
        <v>360</v>
      </c>
      <c r="C74" s="147">
        <v>1308020</v>
      </c>
      <c r="D74" s="147">
        <v>457335</v>
      </c>
      <c r="E74" s="147">
        <v>360449</v>
      </c>
      <c r="F74" s="147">
        <v>156923</v>
      </c>
      <c r="G74" s="147">
        <v>105789</v>
      </c>
      <c r="H74" s="148">
        <f t="shared" si="0"/>
        <v>9.5988226736261199E-4</v>
      </c>
      <c r="I74" s="27"/>
    </row>
    <row r="75" spans="1:9" ht="15" customHeight="1">
      <c r="A75" s="149" t="s">
        <v>76</v>
      </c>
      <c r="B75" s="146">
        <v>74</v>
      </c>
      <c r="C75" s="147">
        <v>21537072</v>
      </c>
      <c r="D75" s="147">
        <v>7554749</v>
      </c>
      <c r="E75" s="147">
        <v>10861698</v>
      </c>
      <c r="F75" s="147">
        <v>13367139</v>
      </c>
      <c r="G75" s="147">
        <v>3656160</v>
      </c>
      <c r="H75" s="148">
        <f t="shared" si="0"/>
        <v>3.3174367378843612E-2</v>
      </c>
      <c r="I75" s="27"/>
    </row>
    <row r="76" spans="1:9" ht="15" customHeight="1">
      <c r="A76" s="149" t="s">
        <v>79</v>
      </c>
      <c r="B76" s="146">
        <v>107</v>
      </c>
      <c r="C76" s="147">
        <v>305683</v>
      </c>
      <c r="D76" s="147">
        <v>106827</v>
      </c>
      <c r="E76" s="147" t="s">
        <v>326</v>
      </c>
      <c r="F76" s="147">
        <v>26801</v>
      </c>
      <c r="G76" s="147">
        <v>13068</v>
      </c>
      <c r="H76" s="148">
        <f t="shared" si="0"/>
        <v>1.1857321148602041E-4</v>
      </c>
      <c r="I76" s="27"/>
    </row>
    <row r="77" spans="1:9" ht="15" customHeight="1">
      <c r="A77" s="145" t="s">
        <v>316</v>
      </c>
      <c r="B77" s="146">
        <v>201</v>
      </c>
      <c r="C77" s="147">
        <v>1616554</v>
      </c>
      <c r="D77" s="147">
        <v>564356</v>
      </c>
      <c r="E77" s="147" t="s">
        <v>326</v>
      </c>
      <c r="F77" s="147">
        <v>179043</v>
      </c>
      <c r="G77" s="147">
        <v>56111</v>
      </c>
      <c r="H77" s="148">
        <f t="shared" si="0"/>
        <v>5.0912622204561458E-4</v>
      </c>
      <c r="I77" s="27"/>
    </row>
    <row r="78" spans="1:9" ht="15" customHeight="1">
      <c r="A78" s="127"/>
      <c r="B78" s="126"/>
      <c r="C78" s="126"/>
      <c r="D78" s="126"/>
      <c r="E78" s="126"/>
      <c r="F78" s="126"/>
      <c r="G78" s="126"/>
      <c r="H78" s="128"/>
      <c r="I78" s="27"/>
    </row>
    <row r="79" spans="1:9">
      <c r="A79" s="17"/>
      <c r="B79" s="40"/>
      <c r="C79" s="40"/>
      <c r="D79" s="40"/>
      <c r="E79" s="40"/>
      <c r="F79" s="40"/>
      <c r="G79" s="40"/>
      <c r="H79" s="19"/>
    </row>
    <row r="80" spans="1:9" ht="15.75" customHeight="1">
      <c r="A80" s="123" t="s">
        <v>327</v>
      </c>
      <c r="B80" s="124"/>
      <c r="C80" s="124"/>
      <c r="D80" s="124"/>
      <c r="E80" s="124"/>
      <c r="F80" s="124"/>
      <c r="G80" s="124"/>
      <c r="H80" s="19"/>
    </row>
    <row r="81" spans="1:8" ht="15.75" customHeight="1">
      <c r="A81" s="123" t="s">
        <v>81</v>
      </c>
      <c r="B81" s="121"/>
      <c r="C81" s="121"/>
      <c r="D81" s="121"/>
      <c r="E81" s="121"/>
      <c r="F81" s="121"/>
      <c r="G81" s="121"/>
      <c r="H81" s="121"/>
    </row>
    <row r="82" spans="1:8" ht="26.25" customHeight="1">
      <c r="A82" s="125" t="s">
        <v>335</v>
      </c>
      <c r="B82" s="125"/>
      <c r="C82" s="125"/>
      <c r="D82" s="125"/>
      <c r="E82" s="125"/>
      <c r="F82" s="125"/>
      <c r="G82" s="125"/>
      <c r="H82" s="125"/>
    </row>
    <row r="83" spans="1:8" ht="15.75" customHeight="1">
      <c r="A83" s="123" t="s">
        <v>336</v>
      </c>
      <c r="B83" s="121"/>
      <c r="C83" s="121"/>
      <c r="D83" s="121"/>
      <c r="E83" s="121"/>
      <c r="F83" s="121"/>
      <c r="G83" s="121"/>
      <c r="H83" s="121"/>
    </row>
    <row r="84" spans="1:8" ht="15.75" customHeight="1">
      <c r="A84" s="123" t="s">
        <v>337</v>
      </c>
      <c r="B84" s="121"/>
      <c r="C84" s="121"/>
      <c r="D84" s="121"/>
      <c r="E84" s="121"/>
      <c r="F84" s="121"/>
      <c r="G84" s="121"/>
      <c r="H84" s="121"/>
    </row>
    <row r="85" spans="1:8" ht="26.25" customHeight="1">
      <c r="A85" s="125" t="s">
        <v>341</v>
      </c>
      <c r="B85" s="125"/>
      <c r="C85" s="125"/>
      <c r="D85" s="125"/>
      <c r="E85" s="125"/>
      <c r="F85" s="125"/>
      <c r="G85" s="125"/>
      <c r="H85" s="125"/>
    </row>
    <row r="96" spans="1:8">
      <c r="B96" s="41"/>
      <c r="C96" s="41"/>
      <c r="D96" s="41"/>
      <c r="E96" s="41"/>
      <c r="F96" s="41"/>
      <c r="G96" s="41"/>
    </row>
    <row r="97" spans="2:7">
      <c r="B97" s="41"/>
      <c r="C97" s="41"/>
      <c r="D97" s="41"/>
      <c r="E97" s="41"/>
      <c r="F97" s="41"/>
      <c r="G97" s="41"/>
    </row>
    <row r="98" spans="2:7">
      <c r="B98" s="41"/>
      <c r="C98" s="41"/>
      <c r="D98" s="41"/>
      <c r="E98" s="41"/>
      <c r="F98" s="41"/>
      <c r="G98" s="41"/>
    </row>
    <row r="99" spans="2:7">
      <c r="B99" s="41"/>
      <c r="C99" s="41"/>
      <c r="D99" s="41"/>
      <c r="E99" s="41"/>
      <c r="F99" s="41"/>
      <c r="G99" s="41"/>
    </row>
    <row r="100" spans="2:7">
      <c r="B100" s="41"/>
      <c r="C100" s="41"/>
      <c r="D100" s="41"/>
      <c r="E100" s="41"/>
      <c r="F100" s="41"/>
      <c r="G100" s="41"/>
    </row>
    <row r="101" spans="2:7">
      <c r="B101" s="41"/>
      <c r="C101" s="41"/>
      <c r="D101" s="41"/>
      <c r="E101" s="41"/>
      <c r="F101" s="41"/>
      <c r="G101" s="41"/>
    </row>
    <row r="102" spans="2:7">
      <c r="B102" s="41"/>
      <c r="C102" s="41"/>
      <c r="D102" s="41"/>
      <c r="E102" s="41"/>
      <c r="F102" s="41"/>
      <c r="G102" s="41"/>
    </row>
    <row r="103" spans="2:7">
      <c r="B103" s="41"/>
      <c r="C103" s="41"/>
      <c r="D103" s="41"/>
      <c r="E103" s="41"/>
      <c r="F103" s="41"/>
      <c r="G103" s="41"/>
    </row>
    <row r="104" spans="2:7">
      <c r="B104" s="41"/>
      <c r="C104" s="41"/>
      <c r="D104" s="41"/>
      <c r="E104" s="41"/>
      <c r="F104" s="41"/>
      <c r="G104" s="41"/>
    </row>
    <row r="105" spans="2:7">
      <c r="B105" s="41"/>
      <c r="C105" s="41"/>
      <c r="D105" s="41"/>
      <c r="E105" s="41"/>
      <c r="F105" s="41"/>
      <c r="G105" s="41"/>
    </row>
    <row r="106" spans="2:7">
      <c r="B106" s="41"/>
      <c r="C106" s="41"/>
      <c r="D106" s="41"/>
      <c r="E106" s="41"/>
      <c r="F106" s="41"/>
      <c r="G106" s="41"/>
    </row>
    <row r="107" spans="2:7">
      <c r="B107" s="41"/>
      <c r="C107" s="41"/>
      <c r="D107" s="41"/>
      <c r="E107" s="41"/>
      <c r="F107" s="41"/>
      <c r="G107" s="41"/>
    </row>
    <row r="108" spans="2:7">
      <c r="B108" s="41"/>
      <c r="C108" s="41"/>
      <c r="D108" s="41"/>
      <c r="E108" s="41"/>
      <c r="F108" s="41"/>
      <c r="G108" s="41"/>
    </row>
  </sheetData>
  <mergeCells count="12">
    <mergeCell ref="H7:H11"/>
    <mergeCell ref="A82:H82"/>
    <mergeCell ref="A3:H3"/>
    <mergeCell ref="A4:H4"/>
    <mergeCell ref="A5:H5"/>
    <mergeCell ref="A85:H85"/>
    <mergeCell ref="B7:B11"/>
    <mergeCell ref="C7:C11"/>
    <mergeCell ref="D7:D11"/>
    <mergeCell ref="E7:E11"/>
    <mergeCell ref="F7:F11"/>
    <mergeCell ref="G7:G11"/>
  </mergeCells>
  <printOptions horizontalCentered="1"/>
  <pageMargins left="0.1" right="0.1" top="0.1" bottom="0.1" header="0.1" footer="0.1"/>
  <pageSetup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4">
        <v>40898</v>
      </c>
    </row>
    <row r="2" spans="1:8">
      <c r="A2" s="4"/>
    </row>
    <row r="3" spans="1:8">
      <c r="A3" s="6" t="s">
        <v>281</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57" t="s">
        <v>85</v>
      </c>
      <c r="C10" s="57" t="s">
        <v>88</v>
      </c>
      <c r="D10" s="57" t="s">
        <v>91</v>
      </c>
      <c r="E10" s="57" t="s">
        <v>92</v>
      </c>
      <c r="F10" s="57" t="s">
        <v>95</v>
      </c>
      <c r="G10" s="57" t="s">
        <v>97</v>
      </c>
      <c r="H10" s="10" t="s">
        <v>101</v>
      </c>
    </row>
    <row r="11" spans="1:8">
      <c r="A11" s="8"/>
      <c r="B11" s="9"/>
      <c r="C11" s="9"/>
      <c r="D11" s="9"/>
      <c r="E11" s="9"/>
      <c r="F11" s="9"/>
      <c r="G11" s="9"/>
      <c r="H11" s="1"/>
    </row>
    <row r="12" spans="1:8">
      <c r="A12" s="58" t="s">
        <v>1</v>
      </c>
      <c r="B12" s="59">
        <v>6947</v>
      </c>
      <c r="C12" s="59">
        <v>847400555</v>
      </c>
      <c r="D12" s="59">
        <v>296836560</v>
      </c>
      <c r="E12" s="59">
        <v>335545482</v>
      </c>
      <c r="F12" s="59">
        <v>107984124</v>
      </c>
      <c r="G12" s="59">
        <v>78225098</v>
      </c>
      <c r="H12" s="60">
        <f>G12/$G$12*100</f>
        <v>100</v>
      </c>
    </row>
    <row r="13" spans="1:8">
      <c r="A13" s="58" t="s">
        <v>2</v>
      </c>
      <c r="B13" s="61">
        <v>220</v>
      </c>
      <c r="C13" s="59">
        <v>457380</v>
      </c>
      <c r="D13" s="59">
        <v>158556</v>
      </c>
      <c r="E13" s="59">
        <v>48170</v>
      </c>
      <c r="F13" s="59">
        <v>14953</v>
      </c>
      <c r="G13" s="59">
        <v>7260</v>
      </c>
      <c r="H13" s="60">
        <f>G13/$G$12*100</f>
        <v>9.2809087947707015E-3</v>
      </c>
    </row>
    <row r="14" spans="1:8">
      <c r="A14" s="58" t="s">
        <v>3</v>
      </c>
      <c r="B14" s="61">
        <v>130</v>
      </c>
      <c r="C14" s="59">
        <v>27923242</v>
      </c>
      <c r="D14" s="59">
        <v>9785167</v>
      </c>
      <c r="E14" s="59">
        <v>14212202</v>
      </c>
      <c r="F14" s="59">
        <v>5582985</v>
      </c>
      <c r="G14" s="59">
        <v>4171241</v>
      </c>
      <c r="H14" s="60">
        <f t="shared" ref="H14:H75" si="0">G14/$G$12*100</f>
        <v>5.3323563749322496</v>
      </c>
    </row>
    <row r="15" spans="1:8">
      <c r="A15" s="62" t="s">
        <v>276</v>
      </c>
      <c r="B15" s="63">
        <v>81</v>
      </c>
      <c r="C15" s="64">
        <v>9186223</v>
      </c>
      <c r="D15" s="64">
        <v>3226659</v>
      </c>
      <c r="E15" s="64">
        <v>3160549</v>
      </c>
      <c r="F15" s="64">
        <v>1060421</v>
      </c>
      <c r="G15" s="64">
        <v>995423</v>
      </c>
      <c r="H15" s="65">
        <f t="shared" si="0"/>
        <v>1.2725110296442199</v>
      </c>
    </row>
    <row r="16" spans="1:8">
      <c r="A16" s="62" t="s">
        <v>277</v>
      </c>
      <c r="B16" s="63">
        <v>12</v>
      </c>
      <c r="C16" s="64">
        <v>9890700</v>
      </c>
      <c r="D16" s="64">
        <v>3462383</v>
      </c>
      <c r="E16" s="66">
        <v>8548015</v>
      </c>
      <c r="F16" s="66">
        <v>3688529</v>
      </c>
      <c r="G16" s="64">
        <v>2699316</v>
      </c>
      <c r="H16" s="67">
        <f t="shared" si="0"/>
        <v>3.4507032512762081</v>
      </c>
    </row>
    <row r="17" spans="1:8">
      <c r="A17" s="62" t="s">
        <v>13</v>
      </c>
      <c r="B17" s="63">
        <v>10</v>
      </c>
      <c r="C17" s="64">
        <v>848126</v>
      </c>
      <c r="D17" s="64">
        <v>296760</v>
      </c>
      <c r="E17" s="66">
        <v>51941</v>
      </c>
      <c r="F17" s="66">
        <v>15908</v>
      </c>
      <c r="G17" s="64">
        <v>14386</v>
      </c>
      <c r="H17" s="65">
        <f t="shared" si="0"/>
        <v>1.8390517069086957E-2</v>
      </c>
    </row>
    <row r="18" spans="1:8">
      <c r="A18" s="62" t="s">
        <v>14</v>
      </c>
      <c r="B18" s="63">
        <v>27</v>
      </c>
      <c r="C18" s="64">
        <v>7998193</v>
      </c>
      <c r="D18" s="64">
        <v>2799365</v>
      </c>
      <c r="E18" s="66">
        <v>2451697</v>
      </c>
      <c r="F18" s="66">
        <v>818127</v>
      </c>
      <c r="G18" s="64">
        <v>462115</v>
      </c>
      <c r="H18" s="65">
        <f t="shared" si="0"/>
        <v>0.59075029858064221</v>
      </c>
    </row>
    <row r="19" spans="1:8">
      <c r="A19" s="58" t="s">
        <v>4</v>
      </c>
      <c r="B19" s="61">
        <v>12</v>
      </c>
      <c r="C19" s="59">
        <v>3402192</v>
      </c>
      <c r="D19" s="59">
        <v>1283656</v>
      </c>
      <c r="E19" s="70">
        <v>555959</v>
      </c>
      <c r="F19" s="70">
        <v>216478</v>
      </c>
      <c r="G19" s="59">
        <v>171914</v>
      </c>
      <c r="H19" s="60">
        <f t="shared" si="0"/>
        <v>0.21976834084630995</v>
      </c>
    </row>
    <row r="20" spans="1:8">
      <c r="A20" s="58" t="s">
        <v>5</v>
      </c>
      <c r="B20" s="61">
        <v>458</v>
      </c>
      <c r="C20" s="59">
        <v>1959137</v>
      </c>
      <c r="D20" s="59">
        <v>682365</v>
      </c>
      <c r="E20" s="70">
        <v>338685</v>
      </c>
      <c r="F20" s="70">
        <v>52470</v>
      </c>
      <c r="G20" s="59">
        <v>47297</v>
      </c>
      <c r="H20" s="60">
        <f>G20/$G$12*100</f>
        <v>6.0462691909954534E-2</v>
      </c>
    </row>
    <row r="21" spans="1:8">
      <c r="A21" s="62" t="s">
        <v>15</v>
      </c>
      <c r="B21" s="63">
        <v>191</v>
      </c>
      <c r="C21" s="64">
        <v>1087455</v>
      </c>
      <c r="D21" s="64">
        <v>379348</v>
      </c>
      <c r="E21" s="66">
        <v>200974</v>
      </c>
      <c r="F21" s="66">
        <v>29771</v>
      </c>
      <c r="G21" s="64">
        <v>29118</v>
      </c>
      <c r="H21" s="65">
        <f t="shared" si="0"/>
        <v>3.7223347422332409E-2</v>
      </c>
    </row>
    <row r="22" spans="1:8">
      <c r="A22" s="62" t="s">
        <v>16</v>
      </c>
      <c r="B22" s="63">
        <v>82</v>
      </c>
      <c r="C22" s="64">
        <v>533567</v>
      </c>
      <c r="D22" s="64">
        <v>186425</v>
      </c>
      <c r="E22" s="66">
        <v>113356</v>
      </c>
      <c r="F22" s="66">
        <v>12993</v>
      </c>
      <c r="G22" s="64">
        <v>11027</v>
      </c>
      <c r="H22" s="65">
        <f t="shared" si="0"/>
        <v>1.4096498798889329E-2</v>
      </c>
    </row>
    <row r="23" spans="1:8">
      <c r="A23" s="62" t="s">
        <v>17</v>
      </c>
      <c r="B23" s="63">
        <v>185</v>
      </c>
      <c r="C23" s="64">
        <v>338116</v>
      </c>
      <c r="D23" s="64">
        <v>116591</v>
      </c>
      <c r="E23" s="66">
        <v>24355</v>
      </c>
      <c r="F23" s="66">
        <v>9707</v>
      </c>
      <c r="G23" s="64">
        <v>7152</v>
      </c>
      <c r="H23" s="65">
        <f t="shared" si="0"/>
        <v>9.1428456887327897E-3</v>
      </c>
    </row>
    <row r="24" spans="1:8">
      <c r="A24" s="58" t="s">
        <v>6</v>
      </c>
      <c r="B24" s="59">
        <v>1462</v>
      </c>
      <c r="C24" s="59">
        <v>369163043</v>
      </c>
      <c r="D24" s="59">
        <v>129229094</v>
      </c>
      <c r="E24" s="70">
        <v>201734178</v>
      </c>
      <c r="F24" s="70">
        <v>74238612</v>
      </c>
      <c r="G24" s="59">
        <v>50032136</v>
      </c>
      <c r="H24" s="60">
        <f t="shared" si="0"/>
        <v>63.959186091399978</v>
      </c>
    </row>
    <row r="25" spans="1:8">
      <c r="A25" s="62" t="s">
        <v>18</v>
      </c>
      <c r="B25" s="63">
        <v>51</v>
      </c>
      <c r="C25" s="64">
        <v>23208735</v>
      </c>
      <c r="D25" s="64">
        <v>8122467</v>
      </c>
      <c r="E25" s="66">
        <v>9624826</v>
      </c>
      <c r="F25" s="66">
        <v>2770952</v>
      </c>
      <c r="G25" s="64">
        <v>2669451</v>
      </c>
      <c r="H25" s="65">
        <f t="shared" si="0"/>
        <v>3.4125249673704472</v>
      </c>
    </row>
    <row r="26" spans="1:8">
      <c r="A26" s="62" t="s">
        <v>19</v>
      </c>
      <c r="B26" s="63">
        <v>18</v>
      </c>
      <c r="C26" s="64">
        <v>10737335</v>
      </c>
      <c r="D26" s="64">
        <v>3757864</v>
      </c>
      <c r="E26" s="66">
        <v>4371133</v>
      </c>
      <c r="F26" s="66">
        <v>1022529</v>
      </c>
      <c r="G26" s="64">
        <v>993595</v>
      </c>
      <c r="H26" s="65">
        <f t="shared" si="0"/>
        <v>1.2701741837383187</v>
      </c>
    </row>
    <row r="27" spans="1:8">
      <c r="A27" s="71" t="s">
        <v>20</v>
      </c>
      <c r="B27" s="82">
        <v>6</v>
      </c>
      <c r="C27" s="82">
        <v>2619567</v>
      </c>
      <c r="D27" s="82">
        <v>916761</v>
      </c>
      <c r="E27" s="83">
        <v>400244</v>
      </c>
      <c r="F27" s="83">
        <v>49363</v>
      </c>
      <c r="G27" s="82">
        <v>43904</v>
      </c>
      <c r="H27" s="67">
        <f t="shared" si="0"/>
        <v>5.6125209328596819E-2</v>
      </c>
    </row>
    <row r="28" spans="1:8">
      <c r="A28" s="62" t="s">
        <v>21</v>
      </c>
      <c r="B28" s="82">
        <v>6</v>
      </c>
      <c r="C28" s="82">
        <v>97581</v>
      </c>
      <c r="D28" s="82">
        <v>33967</v>
      </c>
      <c r="E28" s="83">
        <v>35954</v>
      </c>
      <c r="F28" s="83">
        <v>12398</v>
      </c>
      <c r="G28" s="82">
        <v>8928</v>
      </c>
      <c r="H28" s="67">
        <f t="shared" si="0"/>
        <v>1.1413216765800665E-2</v>
      </c>
    </row>
    <row r="29" spans="1:8">
      <c r="A29" s="62" t="s">
        <v>22</v>
      </c>
      <c r="B29" s="63">
        <v>13</v>
      </c>
      <c r="C29" s="64">
        <v>1356645</v>
      </c>
      <c r="D29" s="64">
        <v>476319</v>
      </c>
      <c r="E29" s="64">
        <v>238523</v>
      </c>
      <c r="F29" s="64">
        <v>49342</v>
      </c>
      <c r="G29" s="64">
        <v>46959</v>
      </c>
      <c r="H29" s="65">
        <f t="shared" si="0"/>
        <v>6.0030605522539589E-2</v>
      </c>
    </row>
    <row r="30" spans="1:8">
      <c r="A30" s="62" t="s">
        <v>23</v>
      </c>
      <c r="B30" s="82">
        <v>9</v>
      </c>
      <c r="C30" s="82">
        <v>262790</v>
      </c>
      <c r="D30" s="82">
        <v>91847</v>
      </c>
      <c r="E30" s="82">
        <v>175993</v>
      </c>
      <c r="F30" s="82">
        <v>26365</v>
      </c>
      <c r="G30" s="82">
        <v>24445</v>
      </c>
      <c r="H30" s="65">
        <f t="shared" si="0"/>
        <v>3.1249561362006857E-2</v>
      </c>
    </row>
    <row r="31" spans="1:8">
      <c r="A31" s="62" t="s">
        <v>24</v>
      </c>
      <c r="B31" s="63">
        <v>10</v>
      </c>
      <c r="C31" s="64">
        <v>393043</v>
      </c>
      <c r="D31" s="64">
        <v>137439</v>
      </c>
      <c r="E31" s="64">
        <v>7918</v>
      </c>
      <c r="F31" s="64">
        <v>8460</v>
      </c>
      <c r="G31" s="64">
        <v>1225</v>
      </c>
      <c r="H31" s="65">
        <f t="shared" si="0"/>
        <v>1.565993563855938E-3</v>
      </c>
    </row>
    <row r="32" spans="1:8">
      <c r="A32" s="62" t="s">
        <v>25</v>
      </c>
      <c r="B32" s="63">
        <v>28</v>
      </c>
      <c r="C32" s="64">
        <v>8744124</v>
      </c>
      <c r="D32" s="64">
        <v>3059859</v>
      </c>
      <c r="E32" s="64">
        <v>3567679</v>
      </c>
      <c r="F32" s="64">
        <v>914346</v>
      </c>
      <c r="G32" s="64">
        <v>886423</v>
      </c>
      <c r="H32" s="65">
        <f t="shared" si="0"/>
        <v>1.133169561513365</v>
      </c>
    </row>
    <row r="33" spans="1:8">
      <c r="A33" s="62" t="s">
        <v>26</v>
      </c>
      <c r="B33" s="63">
        <v>77</v>
      </c>
      <c r="C33" s="64">
        <v>523521</v>
      </c>
      <c r="D33" s="64">
        <v>182544</v>
      </c>
      <c r="E33" s="64">
        <v>164677</v>
      </c>
      <c r="F33" s="64">
        <v>28970</v>
      </c>
      <c r="G33" s="64">
        <v>23725</v>
      </c>
      <c r="H33" s="65">
        <f t="shared" si="0"/>
        <v>3.0329140655087454E-2</v>
      </c>
    </row>
    <row r="34" spans="1:8">
      <c r="A34" s="62" t="s">
        <v>27</v>
      </c>
      <c r="B34" s="63">
        <v>26</v>
      </c>
      <c r="C34" s="64">
        <v>126678163</v>
      </c>
      <c r="D34" s="64">
        <v>44336830</v>
      </c>
      <c r="E34" s="64">
        <v>78637617</v>
      </c>
      <c r="F34" s="64">
        <v>41158091</v>
      </c>
      <c r="G34" s="64">
        <v>26594375</v>
      </c>
      <c r="H34" s="65">
        <f t="shared" si="0"/>
        <v>33.99724088552756</v>
      </c>
    </row>
    <row r="35" spans="1:8">
      <c r="A35" s="62" t="s">
        <v>28</v>
      </c>
      <c r="B35" s="63">
        <v>203</v>
      </c>
      <c r="C35" s="64">
        <v>69935442</v>
      </c>
      <c r="D35" s="64">
        <v>24475079</v>
      </c>
      <c r="E35" s="64">
        <v>29957443</v>
      </c>
      <c r="F35" s="64">
        <v>9023375</v>
      </c>
      <c r="G35" s="64">
        <v>5588572</v>
      </c>
      <c r="H35" s="65">
        <f t="shared" si="0"/>
        <v>7.1442185984861277</v>
      </c>
    </row>
    <row r="36" spans="1:8">
      <c r="A36" s="71" t="s">
        <v>29</v>
      </c>
      <c r="B36" s="63">
        <v>37</v>
      </c>
      <c r="C36" s="64">
        <v>43993674</v>
      </c>
      <c r="D36" s="64">
        <v>15397328</v>
      </c>
      <c r="E36" s="64">
        <v>17276272</v>
      </c>
      <c r="F36" s="64">
        <v>4461736</v>
      </c>
      <c r="G36" s="64">
        <v>2327447</v>
      </c>
      <c r="H36" s="65">
        <f t="shared" si="0"/>
        <v>2.9753200181353563</v>
      </c>
    </row>
    <row r="37" spans="1:8">
      <c r="A37" s="71" t="s">
        <v>30</v>
      </c>
      <c r="B37" s="63">
        <v>166</v>
      </c>
      <c r="C37" s="64">
        <v>25941768</v>
      </c>
      <c r="D37" s="64">
        <v>9077751</v>
      </c>
      <c r="E37" s="64">
        <v>12681171</v>
      </c>
      <c r="F37" s="64">
        <v>4561639</v>
      </c>
      <c r="G37" s="64">
        <v>3261125</v>
      </c>
      <c r="H37" s="65">
        <f t="shared" si="0"/>
        <v>4.1688985803507714</v>
      </c>
    </row>
    <row r="38" spans="1:8">
      <c r="A38" s="62" t="s">
        <v>31</v>
      </c>
      <c r="B38" s="63">
        <v>59</v>
      </c>
      <c r="C38" s="64">
        <v>1425131</v>
      </c>
      <c r="D38" s="64">
        <v>500975</v>
      </c>
      <c r="E38" s="64">
        <v>575200</v>
      </c>
      <c r="F38" s="64">
        <v>249465</v>
      </c>
      <c r="G38" s="64">
        <v>193775</v>
      </c>
      <c r="H38" s="65">
        <f t="shared" si="0"/>
        <v>0.24771461456015051</v>
      </c>
    </row>
    <row r="39" spans="1:8">
      <c r="A39" s="62" t="s">
        <v>32</v>
      </c>
      <c r="B39" s="63">
        <v>45</v>
      </c>
      <c r="C39" s="64">
        <v>1818919</v>
      </c>
      <c r="D39" s="64">
        <v>632103</v>
      </c>
      <c r="E39" s="64">
        <v>270468</v>
      </c>
      <c r="F39" s="64">
        <v>122353</v>
      </c>
      <c r="G39" s="64">
        <v>81247</v>
      </c>
      <c r="H39" s="65">
        <f t="shared" si="0"/>
        <v>0.10386308496539053</v>
      </c>
    </row>
    <row r="40" spans="1:8">
      <c r="A40" s="62" t="s">
        <v>33</v>
      </c>
      <c r="B40" s="63">
        <v>49</v>
      </c>
      <c r="C40" s="64">
        <v>8538980</v>
      </c>
      <c r="D40" s="64">
        <v>2990529</v>
      </c>
      <c r="E40" s="64">
        <v>3677277</v>
      </c>
      <c r="F40" s="64">
        <v>1484867</v>
      </c>
      <c r="G40" s="64">
        <v>1157634</v>
      </c>
      <c r="H40" s="65">
        <f t="shared" si="0"/>
        <v>1.4798754231026978</v>
      </c>
    </row>
    <row r="41" spans="1:8">
      <c r="A41" s="62" t="s">
        <v>34</v>
      </c>
      <c r="B41" s="63">
        <v>85</v>
      </c>
      <c r="C41" s="64">
        <v>6137760</v>
      </c>
      <c r="D41" s="64">
        <v>2146323</v>
      </c>
      <c r="E41" s="64">
        <v>1853339</v>
      </c>
      <c r="F41" s="64">
        <v>765002</v>
      </c>
      <c r="G41" s="64">
        <v>549085</v>
      </c>
      <c r="H41" s="65">
        <f t="shared" si="0"/>
        <v>0.70192944980394911</v>
      </c>
    </row>
    <row r="42" spans="1:8">
      <c r="A42" s="62" t="s">
        <v>35</v>
      </c>
      <c r="B42" s="63">
        <v>315</v>
      </c>
      <c r="C42" s="64">
        <v>20301964</v>
      </c>
      <c r="D42" s="64">
        <v>7100912</v>
      </c>
      <c r="E42" s="64">
        <v>7532310</v>
      </c>
      <c r="F42" s="64">
        <v>2209714</v>
      </c>
      <c r="G42" s="64">
        <v>1636042</v>
      </c>
      <c r="H42" s="65">
        <f t="shared" si="0"/>
        <v>2.0914540752636706</v>
      </c>
    </row>
    <row r="43" spans="1:8">
      <c r="A43" s="62" t="s">
        <v>36</v>
      </c>
      <c r="B43" s="63">
        <v>208</v>
      </c>
      <c r="C43" s="64">
        <v>39472343</v>
      </c>
      <c r="D43" s="64">
        <v>13820079</v>
      </c>
      <c r="E43" s="64">
        <v>34224154</v>
      </c>
      <c r="F43" s="64">
        <v>6531249</v>
      </c>
      <c r="G43" s="64">
        <v>3975306</v>
      </c>
      <c r="H43" s="65">
        <f t="shared" si="0"/>
        <v>5.0818804982513415</v>
      </c>
    </row>
    <row r="44" spans="1:8">
      <c r="A44" s="72" t="s">
        <v>123</v>
      </c>
      <c r="B44" s="63"/>
      <c r="C44" s="64"/>
      <c r="D44" s="64"/>
      <c r="E44" s="64"/>
      <c r="F44" s="64"/>
      <c r="G44" s="64"/>
      <c r="H44" s="65"/>
    </row>
    <row r="45" spans="1:8">
      <c r="A45" s="71" t="s">
        <v>124</v>
      </c>
      <c r="B45" s="63">
        <v>64</v>
      </c>
      <c r="C45" s="64">
        <v>11521470</v>
      </c>
      <c r="D45" s="64">
        <v>4034745</v>
      </c>
      <c r="E45" s="64">
        <v>9289747</v>
      </c>
      <c r="F45" s="64">
        <v>2507417</v>
      </c>
      <c r="G45" s="64">
        <v>2433096</v>
      </c>
      <c r="H45" s="65">
        <f t="shared" si="0"/>
        <v>3.1103776948927568</v>
      </c>
    </row>
    <row r="46" spans="1:8">
      <c r="A46" s="62" t="s">
        <v>37</v>
      </c>
      <c r="B46" s="63">
        <v>78</v>
      </c>
      <c r="C46" s="64">
        <v>21831996</v>
      </c>
      <c r="D46" s="64">
        <v>7669016</v>
      </c>
      <c r="E46" s="64">
        <v>9856717</v>
      </c>
      <c r="F46" s="64">
        <v>2941324</v>
      </c>
      <c r="G46" s="64">
        <v>1357807</v>
      </c>
      <c r="H46" s="65">
        <f t="shared" si="0"/>
        <v>1.7357689983335016</v>
      </c>
    </row>
    <row r="47" spans="1:8">
      <c r="A47" s="71" t="s">
        <v>38</v>
      </c>
      <c r="B47" s="63">
        <v>46</v>
      </c>
      <c r="C47" s="64">
        <v>8174548</v>
      </c>
      <c r="D47" s="64">
        <v>2866654</v>
      </c>
      <c r="E47" s="64">
        <v>6612269</v>
      </c>
      <c r="F47" s="64">
        <v>1912561</v>
      </c>
      <c r="G47" s="64">
        <v>539515</v>
      </c>
      <c r="H47" s="65">
        <f t="shared" si="0"/>
        <v>0.68969552457447858</v>
      </c>
    </row>
    <row r="48" spans="1:8">
      <c r="A48" s="71" t="s">
        <v>39</v>
      </c>
      <c r="B48" s="63">
        <v>33</v>
      </c>
      <c r="C48" s="64">
        <v>13657448</v>
      </c>
      <c r="D48" s="64">
        <v>4802362</v>
      </c>
      <c r="E48" s="64">
        <v>3244448</v>
      </c>
      <c r="F48" s="64">
        <v>1028762</v>
      </c>
      <c r="G48" s="64">
        <v>818293</v>
      </c>
      <c r="H48" s="65">
        <f t="shared" si="0"/>
        <v>1.0460747521211158</v>
      </c>
    </row>
    <row r="49" spans="1:8">
      <c r="A49" s="62" t="s">
        <v>40</v>
      </c>
      <c r="B49" s="63">
        <v>24</v>
      </c>
      <c r="C49" s="64">
        <v>1999139</v>
      </c>
      <c r="D49" s="64">
        <v>699422</v>
      </c>
      <c r="E49" s="64">
        <v>419149</v>
      </c>
      <c r="F49" s="64">
        <v>262641</v>
      </c>
      <c r="G49" s="64">
        <v>135643</v>
      </c>
      <c r="H49" s="65">
        <f t="shared" si="0"/>
        <v>0.17340086937315183</v>
      </c>
    </row>
    <row r="50" spans="1:8">
      <c r="A50" s="72" t="s">
        <v>126</v>
      </c>
      <c r="B50" s="63"/>
      <c r="C50" s="64"/>
      <c r="D50" s="64"/>
      <c r="E50" s="64"/>
      <c r="F50" s="64"/>
      <c r="G50" s="64"/>
      <c r="H50" s="65"/>
    </row>
    <row r="51" spans="1:8">
      <c r="A51" s="71" t="s">
        <v>125</v>
      </c>
      <c r="B51" s="63">
        <v>94</v>
      </c>
      <c r="C51" s="64">
        <v>14177964</v>
      </c>
      <c r="D51" s="64">
        <v>4960774</v>
      </c>
      <c r="E51" s="64">
        <v>7254053</v>
      </c>
      <c r="F51" s="64">
        <v>2149752</v>
      </c>
      <c r="G51" s="64">
        <v>1674802</v>
      </c>
      <c r="H51" s="65">
        <f t="shared" si="0"/>
        <v>2.1410033899861651</v>
      </c>
    </row>
    <row r="52" spans="1:8">
      <c r="A52" s="58" t="s">
        <v>7</v>
      </c>
      <c r="B52" s="61">
        <v>843</v>
      </c>
      <c r="C52" s="59">
        <v>93082046</v>
      </c>
      <c r="D52" s="59">
        <v>32157317</v>
      </c>
      <c r="E52" s="59">
        <v>16551959</v>
      </c>
      <c r="F52" s="59">
        <v>4934323</v>
      </c>
      <c r="G52" s="59">
        <v>4142967</v>
      </c>
      <c r="H52" s="60">
        <f t="shared" si="0"/>
        <v>5.2962119651163615</v>
      </c>
    </row>
    <row r="53" spans="1:8">
      <c r="A53" s="62" t="s">
        <v>41</v>
      </c>
      <c r="B53" s="63">
        <v>547</v>
      </c>
      <c r="C53" s="64">
        <v>40712359</v>
      </c>
      <c r="D53" s="64">
        <v>13830901</v>
      </c>
      <c r="E53" s="64">
        <v>10852994</v>
      </c>
      <c r="F53" s="64">
        <v>3023383</v>
      </c>
      <c r="G53" s="64">
        <v>2591487</v>
      </c>
      <c r="H53" s="65">
        <f t="shared" si="0"/>
        <v>3.3128587451561899</v>
      </c>
    </row>
    <row r="54" spans="1:8">
      <c r="A54" s="71" t="s">
        <v>42</v>
      </c>
      <c r="B54" s="63">
        <v>343</v>
      </c>
      <c r="C54" s="64">
        <v>6903287</v>
      </c>
      <c r="D54" s="64">
        <v>2414912</v>
      </c>
      <c r="E54" s="64">
        <v>1013031</v>
      </c>
      <c r="F54" s="64">
        <v>270861</v>
      </c>
      <c r="G54" s="64">
        <v>164356</v>
      </c>
      <c r="H54" s="65">
        <f t="shared" si="0"/>
        <v>0.21010648014784206</v>
      </c>
    </row>
    <row r="55" spans="1:8">
      <c r="A55" s="73" t="s">
        <v>43</v>
      </c>
      <c r="B55" s="63">
        <v>123</v>
      </c>
      <c r="C55" s="64">
        <v>1173716</v>
      </c>
      <c r="D55" s="64">
        <v>408992</v>
      </c>
      <c r="E55" s="64">
        <v>196020</v>
      </c>
      <c r="F55" s="64">
        <v>20633</v>
      </c>
      <c r="G55" s="64">
        <v>13565</v>
      </c>
      <c r="H55" s="65">
        <f t="shared" si="0"/>
        <v>1.7340981790780242E-2</v>
      </c>
    </row>
    <row r="56" spans="1:8">
      <c r="A56" s="73" t="s">
        <v>44</v>
      </c>
      <c r="B56" s="63">
        <v>219</v>
      </c>
      <c r="C56" s="64">
        <v>5729571</v>
      </c>
      <c r="D56" s="64">
        <v>2005920</v>
      </c>
      <c r="E56" s="64">
        <v>817011</v>
      </c>
      <c r="F56" s="64">
        <v>250228</v>
      </c>
      <c r="G56" s="64">
        <v>150791</v>
      </c>
      <c r="H56" s="65">
        <f t="shared" si="0"/>
        <v>0.1927654983570618</v>
      </c>
    </row>
    <row r="57" spans="1:8">
      <c r="A57" s="71" t="s">
        <v>45</v>
      </c>
      <c r="B57" s="63">
        <v>205</v>
      </c>
      <c r="C57" s="64">
        <v>33809071</v>
      </c>
      <c r="D57" s="64">
        <v>11415989</v>
      </c>
      <c r="E57" s="64">
        <v>9839964</v>
      </c>
      <c r="F57" s="64">
        <v>2752521</v>
      </c>
      <c r="G57" s="64">
        <v>2427131</v>
      </c>
      <c r="H57" s="65">
        <f t="shared" si="0"/>
        <v>3.1027522650083483</v>
      </c>
    </row>
    <row r="58" spans="1:8">
      <c r="A58" s="73" t="s">
        <v>46</v>
      </c>
      <c r="B58" s="63">
        <v>43</v>
      </c>
      <c r="C58" s="64">
        <v>4776850</v>
      </c>
      <c r="D58" s="64">
        <v>1671048</v>
      </c>
      <c r="E58" s="64">
        <v>1455505</v>
      </c>
      <c r="F58" s="64">
        <v>293848</v>
      </c>
      <c r="G58" s="64">
        <v>240474</v>
      </c>
      <c r="H58" s="65">
        <f t="shared" si="0"/>
        <v>0.30741284593852475</v>
      </c>
    </row>
    <row r="59" spans="1:8">
      <c r="A59" s="73" t="s">
        <v>47</v>
      </c>
      <c r="B59" s="63">
        <v>11</v>
      </c>
      <c r="C59" s="64">
        <v>13344176</v>
      </c>
      <c r="D59" s="64">
        <v>4670359</v>
      </c>
      <c r="E59" s="64">
        <v>1975541</v>
      </c>
      <c r="F59" s="64">
        <v>180501</v>
      </c>
      <c r="G59" s="64">
        <v>168297</v>
      </c>
      <c r="H59" s="65">
        <f t="shared" si="0"/>
        <v>0.21514450515613287</v>
      </c>
    </row>
    <row r="60" spans="1:8">
      <c r="A60" s="73" t="s">
        <v>48</v>
      </c>
      <c r="B60" s="63">
        <v>22</v>
      </c>
      <c r="C60" s="64">
        <v>6838181</v>
      </c>
      <c r="D60" s="64">
        <v>2393303</v>
      </c>
      <c r="E60" s="64">
        <v>4206027</v>
      </c>
      <c r="F60" s="64">
        <v>1558637</v>
      </c>
      <c r="G60" s="64">
        <v>1468985</v>
      </c>
      <c r="H60" s="65">
        <f t="shared" si="0"/>
        <v>1.8778947391027878</v>
      </c>
    </row>
    <row r="61" spans="1:8">
      <c r="A61" s="73" t="s">
        <v>49</v>
      </c>
      <c r="B61" s="63">
        <v>128</v>
      </c>
      <c r="C61" s="64">
        <v>8849864</v>
      </c>
      <c r="D61" s="64">
        <v>2681278</v>
      </c>
      <c r="E61" s="64">
        <v>2202891</v>
      </c>
      <c r="F61" s="64">
        <v>719535</v>
      </c>
      <c r="G61" s="64">
        <v>549375</v>
      </c>
      <c r="H61" s="65">
        <f t="shared" si="0"/>
        <v>0.70230017481090279</v>
      </c>
    </row>
    <row r="62" spans="1:8">
      <c r="A62" s="62" t="s">
        <v>50</v>
      </c>
      <c r="B62" s="63">
        <v>296</v>
      </c>
      <c r="C62" s="64">
        <v>52369687</v>
      </c>
      <c r="D62" s="64">
        <v>18326416</v>
      </c>
      <c r="E62" s="64">
        <v>5698964</v>
      </c>
      <c r="F62" s="64">
        <v>1910940</v>
      </c>
      <c r="G62" s="64">
        <v>1551480</v>
      </c>
      <c r="H62" s="65">
        <f t="shared" si="0"/>
        <v>1.9833532199601718</v>
      </c>
    </row>
    <row r="63" spans="1:8">
      <c r="A63" s="71" t="s">
        <v>51</v>
      </c>
      <c r="B63" s="63">
        <v>34</v>
      </c>
      <c r="C63" s="64">
        <v>833209</v>
      </c>
      <c r="D63" s="64">
        <v>291138</v>
      </c>
      <c r="E63" s="64">
        <v>101768</v>
      </c>
      <c r="F63" s="64">
        <v>25324</v>
      </c>
      <c r="G63" s="64">
        <v>22889</v>
      </c>
      <c r="H63" s="65">
        <f t="shared" si="0"/>
        <v>2.9260429945386579E-2</v>
      </c>
    </row>
    <row r="64" spans="1:8">
      <c r="A64" s="74" t="s">
        <v>127</v>
      </c>
      <c r="B64" s="63"/>
      <c r="C64" s="64"/>
      <c r="D64" s="64"/>
      <c r="E64" s="64"/>
      <c r="F64" s="64"/>
      <c r="G64" s="64"/>
      <c r="H64" s="67"/>
    </row>
    <row r="65" spans="1:8">
      <c r="A65" s="73" t="s">
        <v>122</v>
      </c>
      <c r="B65" s="63">
        <v>14</v>
      </c>
      <c r="C65" s="64">
        <v>8203957</v>
      </c>
      <c r="D65" s="64">
        <v>2871124</v>
      </c>
      <c r="E65" s="64">
        <v>209991</v>
      </c>
      <c r="F65" s="64">
        <v>63822</v>
      </c>
      <c r="G65" s="64">
        <v>63822</v>
      </c>
      <c r="H65" s="67">
        <f t="shared" si="0"/>
        <v>8.1587625495847887E-2</v>
      </c>
    </row>
    <row r="66" spans="1:8">
      <c r="A66" s="71" t="s">
        <v>52</v>
      </c>
      <c r="B66" s="63">
        <v>105</v>
      </c>
      <c r="C66" s="64">
        <v>2472367</v>
      </c>
      <c r="D66" s="64">
        <v>864090</v>
      </c>
      <c r="E66" s="64">
        <v>65680</v>
      </c>
      <c r="F66" s="64">
        <v>6762</v>
      </c>
      <c r="G66" s="64">
        <v>6135</v>
      </c>
      <c r="H66" s="65">
        <f t="shared" si="0"/>
        <v>7.8427514402091263E-3</v>
      </c>
    </row>
    <row r="67" spans="1:8">
      <c r="A67" s="71" t="s">
        <v>53</v>
      </c>
      <c r="B67" s="63">
        <v>56</v>
      </c>
      <c r="C67" s="64">
        <v>7338881</v>
      </c>
      <c r="D67" s="64">
        <v>2568099</v>
      </c>
      <c r="E67" s="64">
        <v>854144</v>
      </c>
      <c r="F67" s="64">
        <v>167736</v>
      </c>
      <c r="G67" s="64">
        <v>145697</v>
      </c>
      <c r="H67" s="65">
        <f t="shared" si="0"/>
        <v>0.18625352185560701</v>
      </c>
    </row>
    <row r="68" spans="1:8">
      <c r="A68" s="71" t="s">
        <v>54</v>
      </c>
      <c r="B68" s="82">
        <v>5</v>
      </c>
      <c r="C68" s="82">
        <v>23018662</v>
      </c>
      <c r="D68" s="82">
        <v>8056586</v>
      </c>
      <c r="E68" s="82">
        <v>2555653</v>
      </c>
      <c r="F68" s="82">
        <v>1011655</v>
      </c>
      <c r="G68" s="82">
        <v>859380</v>
      </c>
      <c r="H68" s="67">
        <f t="shared" si="0"/>
        <v>1.0985988154338906</v>
      </c>
    </row>
    <row r="69" spans="1:8">
      <c r="A69" s="71" t="s">
        <v>55</v>
      </c>
      <c r="B69" s="63">
        <v>82</v>
      </c>
      <c r="C69" s="64">
        <v>10502610</v>
      </c>
      <c r="D69" s="64">
        <v>3675379</v>
      </c>
      <c r="E69" s="64">
        <v>1911728</v>
      </c>
      <c r="F69" s="64">
        <v>635641</v>
      </c>
      <c r="G69" s="64">
        <v>453558</v>
      </c>
      <c r="H69" s="65">
        <f t="shared" si="0"/>
        <v>0.57981135415132368</v>
      </c>
    </row>
    <row r="70" spans="1:8">
      <c r="A70" s="58" t="s">
        <v>8</v>
      </c>
      <c r="B70" s="61">
        <v>141</v>
      </c>
      <c r="C70" s="59">
        <v>15020033</v>
      </c>
      <c r="D70" s="59">
        <v>5254726</v>
      </c>
      <c r="E70" s="59">
        <v>2952972</v>
      </c>
      <c r="F70" s="59">
        <v>565868</v>
      </c>
      <c r="G70" s="59">
        <v>473910</v>
      </c>
      <c r="H70" s="60">
        <f t="shared" si="0"/>
        <v>0.60582857946691226</v>
      </c>
    </row>
    <row r="71" spans="1:8">
      <c r="A71" s="62" t="s">
        <v>56</v>
      </c>
      <c r="B71" s="63">
        <v>17</v>
      </c>
      <c r="C71" s="64">
        <v>4429538</v>
      </c>
      <c r="D71" s="64">
        <v>1550266</v>
      </c>
      <c r="E71" s="64">
        <v>650951</v>
      </c>
      <c r="F71" s="64">
        <v>246510</v>
      </c>
      <c r="G71" s="64">
        <v>182707</v>
      </c>
      <c r="H71" s="65">
        <f t="shared" si="0"/>
        <v>0.23356570291545048</v>
      </c>
    </row>
    <row r="72" spans="1:8">
      <c r="A72" s="71" t="s">
        <v>57</v>
      </c>
      <c r="B72" s="82">
        <v>6</v>
      </c>
      <c r="C72" s="82">
        <v>434375</v>
      </c>
      <c r="D72" s="82">
        <v>152070</v>
      </c>
      <c r="E72" s="82">
        <v>158235</v>
      </c>
      <c r="F72" s="82">
        <v>86559</v>
      </c>
      <c r="G72" s="82">
        <v>33217</v>
      </c>
      <c r="H72" s="67">
        <f t="shared" si="0"/>
        <v>4.2463353641308314E-2</v>
      </c>
    </row>
    <row r="73" spans="1:8">
      <c r="A73" s="71" t="s">
        <v>58</v>
      </c>
      <c r="B73" s="63">
        <v>11</v>
      </c>
      <c r="C73" s="64">
        <v>3995162</v>
      </c>
      <c r="D73" s="64">
        <v>1398195</v>
      </c>
      <c r="E73" s="64">
        <v>492716</v>
      </c>
      <c r="F73" s="64">
        <v>159951</v>
      </c>
      <c r="G73" s="64">
        <v>149490</v>
      </c>
      <c r="H73" s="67">
        <f t="shared" si="0"/>
        <v>0.19110234927414216</v>
      </c>
    </row>
    <row r="74" spans="1:8">
      <c r="A74" s="62" t="s">
        <v>158</v>
      </c>
      <c r="B74" s="63">
        <v>124</v>
      </c>
      <c r="C74" s="64">
        <v>10590495</v>
      </c>
      <c r="D74" s="64">
        <v>3704460</v>
      </c>
      <c r="E74" s="64">
        <v>2302021</v>
      </c>
      <c r="F74" s="64">
        <v>319359</v>
      </c>
      <c r="G74" s="64">
        <v>291202</v>
      </c>
      <c r="H74" s="65">
        <f t="shared" si="0"/>
        <v>0.37226159818936883</v>
      </c>
    </row>
    <row r="75" spans="1:8">
      <c r="A75" s="58" t="s">
        <v>9</v>
      </c>
      <c r="B75" s="61">
        <v>268</v>
      </c>
      <c r="C75" s="59">
        <v>62222851</v>
      </c>
      <c r="D75" s="59">
        <v>21782078</v>
      </c>
      <c r="E75" s="59">
        <v>23314958</v>
      </c>
      <c r="F75" s="59">
        <v>4163190</v>
      </c>
      <c r="G75" s="59">
        <v>3378280</v>
      </c>
      <c r="H75" s="60">
        <f t="shared" si="0"/>
        <v>4.3186650913495823</v>
      </c>
    </row>
    <row r="76" spans="1:8">
      <c r="A76" s="72" t="s">
        <v>106</v>
      </c>
      <c r="B76" s="63"/>
      <c r="C76" s="64"/>
      <c r="D76" s="64"/>
      <c r="E76" s="64"/>
      <c r="F76" s="64"/>
      <c r="G76" s="64"/>
      <c r="H76" s="65"/>
    </row>
    <row r="77" spans="1:8">
      <c r="A77" s="71" t="s">
        <v>107</v>
      </c>
      <c r="B77" s="63">
        <v>163</v>
      </c>
      <c r="C77" s="64">
        <v>28026534</v>
      </c>
      <c r="D77" s="64">
        <v>9822012</v>
      </c>
      <c r="E77" s="64">
        <v>15037348</v>
      </c>
      <c r="F77" s="64">
        <v>2172827</v>
      </c>
      <c r="G77" s="64">
        <v>1944453</v>
      </c>
      <c r="H77" s="65">
        <f t="shared" ref="H77:H82" si="1">G77/$G$12*100</f>
        <v>2.4857150067105063</v>
      </c>
    </row>
    <row r="78" spans="1:8">
      <c r="A78" s="62" t="s">
        <v>59</v>
      </c>
      <c r="B78" s="63">
        <v>41</v>
      </c>
      <c r="C78" s="64">
        <v>6823802</v>
      </c>
      <c r="D78" s="64">
        <v>2388786</v>
      </c>
      <c r="E78" s="64">
        <v>1614355</v>
      </c>
      <c r="F78" s="64">
        <v>216057</v>
      </c>
      <c r="G78" s="64">
        <v>212441</v>
      </c>
      <c r="H78" s="65">
        <f t="shared" si="1"/>
        <v>0.2715765213870362</v>
      </c>
    </row>
    <row r="79" spans="1:8">
      <c r="A79" s="62" t="s">
        <v>60</v>
      </c>
      <c r="B79" s="63">
        <v>30</v>
      </c>
      <c r="C79" s="64">
        <v>22938530</v>
      </c>
      <c r="D79" s="64">
        <v>8026289</v>
      </c>
      <c r="E79" s="64">
        <v>5530636</v>
      </c>
      <c r="F79" s="64">
        <v>1032200</v>
      </c>
      <c r="G79" s="64">
        <v>888803</v>
      </c>
      <c r="H79" s="65">
        <f t="shared" si="1"/>
        <v>1.1362120632945707</v>
      </c>
    </row>
    <row r="80" spans="1:8">
      <c r="A80" s="72" t="s">
        <v>118</v>
      </c>
      <c r="B80" s="63"/>
      <c r="C80" s="64"/>
      <c r="D80" s="64"/>
      <c r="E80" s="64"/>
      <c r="F80" s="64"/>
      <c r="G80" s="64"/>
      <c r="H80" s="67"/>
    </row>
    <row r="81" spans="1:8">
      <c r="A81" s="71" t="s">
        <v>119</v>
      </c>
      <c r="B81" s="63">
        <v>22</v>
      </c>
      <c r="C81" s="64">
        <v>3369154</v>
      </c>
      <c r="D81" s="64">
        <v>1172419</v>
      </c>
      <c r="E81" s="64">
        <v>930412</v>
      </c>
      <c r="F81" s="64">
        <v>663758</v>
      </c>
      <c r="G81" s="64">
        <v>293220</v>
      </c>
      <c r="H81" s="67">
        <f t="shared" si="1"/>
        <v>0.37484133289292909</v>
      </c>
    </row>
    <row r="82" spans="1:8">
      <c r="A82" s="62" t="s">
        <v>61</v>
      </c>
      <c r="B82" s="63">
        <v>11</v>
      </c>
      <c r="C82" s="64">
        <v>1064831</v>
      </c>
      <c r="D82" s="64">
        <v>372571</v>
      </c>
      <c r="E82" s="64">
        <v>202208</v>
      </c>
      <c r="F82" s="64">
        <v>78349</v>
      </c>
      <c r="G82" s="64">
        <v>39363</v>
      </c>
      <c r="H82" s="65">
        <f t="shared" si="1"/>
        <v>5.0320167064539824E-2</v>
      </c>
    </row>
    <row r="83" spans="1:8">
      <c r="A83" s="75" t="s">
        <v>108</v>
      </c>
      <c r="B83" s="61"/>
      <c r="C83" s="59"/>
      <c r="D83" s="59"/>
      <c r="E83" s="59"/>
      <c r="F83" s="59"/>
      <c r="G83" s="59"/>
      <c r="H83" s="60"/>
    </row>
    <row r="84" spans="1:8">
      <c r="A84" s="76" t="s">
        <v>109</v>
      </c>
      <c r="B84" s="59">
        <v>1494</v>
      </c>
      <c r="C84" s="59">
        <v>151102487</v>
      </c>
      <c r="D84" s="59">
        <v>53419262</v>
      </c>
      <c r="E84" s="59">
        <v>44551787</v>
      </c>
      <c r="F84" s="59">
        <v>9526352</v>
      </c>
      <c r="G84" s="59">
        <v>8375789</v>
      </c>
      <c r="H84" s="60">
        <f t="shared" ref="H84:H110" si="2">G84/$G$12*100</f>
        <v>10.707291156094174</v>
      </c>
    </row>
    <row r="85" spans="1:8">
      <c r="A85" s="62" t="s">
        <v>62</v>
      </c>
      <c r="B85" s="63">
        <v>741</v>
      </c>
      <c r="C85" s="64">
        <v>149050071</v>
      </c>
      <c r="D85" s="64">
        <v>52636035</v>
      </c>
      <c r="E85" s="64">
        <v>43742896</v>
      </c>
      <c r="F85" s="64">
        <v>9311707</v>
      </c>
      <c r="G85" s="64">
        <v>8291632</v>
      </c>
      <c r="H85" s="65">
        <f t="shared" si="2"/>
        <v>10.599708037438317</v>
      </c>
    </row>
    <row r="86" spans="1:8">
      <c r="A86" s="74" t="s">
        <v>110</v>
      </c>
      <c r="B86" s="63"/>
      <c r="C86" s="64"/>
      <c r="D86" s="64"/>
      <c r="E86" s="64"/>
      <c r="F86" s="64"/>
      <c r="G86" s="64"/>
      <c r="H86" s="65"/>
    </row>
    <row r="87" spans="1:8">
      <c r="A87" s="73" t="s">
        <v>111</v>
      </c>
      <c r="B87" s="63">
        <v>27</v>
      </c>
      <c r="C87" s="64">
        <v>6323491</v>
      </c>
      <c r="D87" s="64">
        <v>2215197</v>
      </c>
      <c r="E87" s="64">
        <v>1011056</v>
      </c>
      <c r="F87" s="64">
        <v>257700</v>
      </c>
      <c r="G87" s="64">
        <v>194631</v>
      </c>
      <c r="H87" s="65">
        <f t="shared" si="2"/>
        <v>0.24880889251171026</v>
      </c>
    </row>
    <row r="88" spans="1:8">
      <c r="A88" s="77" t="s">
        <v>282</v>
      </c>
      <c r="B88" s="82">
        <v>5</v>
      </c>
      <c r="C88" s="82">
        <v>361477</v>
      </c>
      <c r="D88" s="82">
        <v>126756</v>
      </c>
      <c r="E88" s="82">
        <v>97338</v>
      </c>
      <c r="F88" s="82">
        <v>34839</v>
      </c>
      <c r="G88" s="82">
        <v>22268</v>
      </c>
      <c r="H88" s="65"/>
    </row>
    <row r="89" spans="1:8" ht="13.5" customHeight="1">
      <c r="A89" s="78" t="s">
        <v>283</v>
      </c>
      <c r="B89" s="63">
        <v>22</v>
      </c>
      <c r="C89" s="64">
        <v>5962013</v>
      </c>
      <c r="D89" s="64">
        <v>2088441</v>
      </c>
      <c r="E89" s="64">
        <v>913717</v>
      </c>
      <c r="F89" s="64">
        <v>222861</v>
      </c>
      <c r="G89" s="64">
        <v>172363</v>
      </c>
      <c r="H89" s="65"/>
    </row>
    <row r="90" spans="1:8">
      <c r="A90" s="71" t="s">
        <v>65</v>
      </c>
      <c r="B90" s="63">
        <v>50</v>
      </c>
      <c r="C90" s="64">
        <v>6842599</v>
      </c>
      <c r="D90" s="64">
        <v>2394417</v>
      </c>
      <c r="E90" s="64">
        <v>1263896</v>
      </c>
      <c r="F90" s="64">
        <v>334716</v>
      </c>
      <c r="G90" s="64">
        <v>237733</v>
      </c>
      <c r="H90" s="65">
        <f t="shared" si="2"/>
        <v>0.30390885544176627</v>
      </c>
    </row>
    <row r="91" spans="1:8">
      <c r="A91" s="71" t="s">
        <v>66</v>
      </c>
      <c r="B91" s="63">
        <v>201</v>
      </c>
      <c r="C91" s="64">
        <v>39864123</v>
      </c>
      <c r="D91" s="64">
        <v>13953741</v>
      </c>
      <c r="E91" s="64">
        <v>16479070</v>
      </c>
      <c r="F91" s="64">
        <v>3963736</v>
      </c>
      <c r="G91" s="64">
        <v>3534780</v>
      </c>
      <c r="H91" s="65">
        <f t="shared" si="2"/>
        <v>4.5187287588952589</v>
      </c>
    </row>
    <row r="92" spans="1:8">
      <c r="A92" s="71" t="s">
        <v>67</v>
      </c>
      <c r="B92" s="63">
        <v>433</v>
      </c>
      <c r="C92" s="64">
        <v>94496968</v>
      </c>
      <c r="D92" s="64">
        <v>33539999</v>
      </c>
      <c r="E92" s="64">
        <v>23609196</v>
      </c>
      <c r="F92" s="64">
        <v>4367473</v>
      </c>
      <c r="G92" s="64">
        <v>3936828</v>
      </c>
      <c r="H92" s="65">
        <f t="shared" si="2"/>
        <v>5.0326916816390561</v>
      </c>
    </row>
    <row r="93" spans="1:8">
      <c r="A93" s="73" t="s">
        <v>68</v>
      </c>
      <c r="B93" s="63">
        <v>60</v>
      </c>
      <c r="C93" s="64">
        <v>2025709</v>
      </c>
      <c r="D93" s="64">
        <v>708774</v>
      </c>
      <c r="E93" s="64">
        <v>1144309</v>
      </c>
      <c r="F93" s="64">
        <v>382441</v>
      </c>
      <c r="G93" s="64">
        <v>364950</v>
      </c>
      <c r="H93" s="65">
        <f t="shared" si="2"/>
        <v>0.46653824581977515</v>
      </c>
    </row>
    <row r="94" spans="1:8">
      <c r="A94" s="71" t="s">
        <v>69</v>
      </c>
      <c r="B94" s="63">
        <v>31</v>
      </c>
      <c r="C94" s="64">
        <v>1522890</v>
      </c>
      <c r="D94" s="64">
        <v>532681</v>
      </c>
      <c r="E94" s="64">
        <v>1379678</v>
      </c>
      <c r="F94" s="64">
        <v>388083</v>
      </c>
      <c r="G94" s="64">
        <v>387660</v>
      </c>
      <c r="H94" s="65">
        <f t="shared" si="2"/>
        <v>0.49556984895052475</v>
      </c>
    </row>
    <row r="95" spans="1:8">
      <c r="A95" s="62" t="s">
        <v>70</v>
      </c>
      <c r="B95" s="63">
        <v>753</v>
      </c>
      <c r="C95" s="64">
        <v>2052416</v>
      </c>
      <c r="D95" s="64">
        <v>783227</v>
      </c>
      <c r="E95" s="64">
        <v>808891</v>
      </c>
      <c r="F95" s="64">
        <v>214645</v>
      </c>
      <c r="G95" s="64">
        <v>84157</v>
      </c>
      <c r="H95" s="65">
        <f t="shared" si="2"/>
        <v>0.10758311865585646</v>
      </c>
    </row>
    <row r="96" spans="1:8">
      <c r="A96" s="71" t="s">
        <v>71</v>
      </c>
      <c r="B96" s="63">
        <v>611</v>
      </c>
      <c r="C96" s="64">
        <v>654539</v>
      </c>
      <c r="D96" s="64">
        <v>224740</v>
      </c>
      <c r="E96" s="64">
        <v>63688</v>
      </c>
      <c r="F96" s="64">
        <v>15107</v>
      </c>
      <c r="G96" s="64">
        <v>11204</v>
      </c>
      <c r="H96" s="65">
        <f t="shared" si="2"/>
        <v>1.4322768889340351E-2</v>
      </c>
    </row>
    <row r="97" spans="1:8">
      <c r="A97" s="71" t="s">
        <v>72</v>
      </c>
      <c r="B97" s="63">
        <v>143</v>
      </c>
      <c r="C97" s="64">
        <v>1397877</v>
      </c>
      <c r="D97" s="64">
        <v>558487</v>
      </c>
      <c r="E97" s="64">
        <v>745203</v>
      </c>
      <c r="F97" s="64">
        <v>199538</v>
      </c>
      <c r="G97" s="64">
        <v>72953</v>
      </c>
      <c r="H97" s="65">
        <f t="shared" si="2"/>
        <v>9.3260349766516107E-2</v>
      </c>
    </row>
    <row r="98" spans="1:8">
      <c r="A98" s="58" t="s">
        <v>10</v>
      </c>
      <c r="B98" s="59">
        <v>1919</v>
      </c>
      <c r="C98" s="59">
        <v>123068145</v>
      </c>
      <c r="D98" s="59">
        <v>43084340</v>
      </c>
      <c r="E98" s="59">
        <v>31284612</v>
      </c>
      <c r="F98" s="59">
        <v>8688892</v>
      </c>
      <c r="G98" s="59">
        <v>7424305</v>
      </c>
      <c r="H98" s="60">
        <f t="shared" si="2"/>
        <v>9.4909500784518031</v>
      </c>
    </row>
    <row r="99" spans="1:8">
      <c r="A99" s="62" t="s">
        <v>73</v>
      </c>
      <c r="B99" s="63">
        <v>607</v>
      </c>
      <c r="C99" s="64">
        <v>9326749</v>
      </c>
      <c r="D99" s="64">
        <v>3260062</v>
      </c>
      <c r="E99" s="64">
        <v>2967395</v>
      </c>
      <c r="F99" s="64">
        <v>1248328</v>
      </c>
      <c r="G99" s="64">
        <v>598489</v>
      </c>
      <c r="H99" s="65">
        <f t="shared" si="2"/>
        <v>0.76508565064373579</v>
      </c>
    </row>
    <row r="100" spans="1:8">
      <c r="A100" s="62" t="s">
        <v>74</v>
      </c>
      <c r="B100" s="63">
        <v>633</v>
      </c>
      <c r="C100" s="64">
        <v>95382584</v>
      </c>
      <c r="D100" s="64">
        <v>33389838</v>
      </c>
      <c r="E100" s="64">
        <v>24153148</v>
      </c>
      <c r="F100" s="64">
        <v>5976700</v>
      </c>
      <c r="G100" s="64">
        <v>5660155</v>
      </c>
      <c r="H100" s="65">
        <f t="shared" si="2"/>
        <v>7.2357275921853104</v>
      </c>
    </row>
    <row r="101" spans="1:8">
      <c r="A101" s="72" t="s">
        <v>112</v>
      </c>
      <c r="B101" s="63"/>
      <c r="C101" s="64"/>
      <c r="D101" s="64"/>
      <c r="E101" s="64"/>
      <c r="F101" s="64"/>
      <c r="G101" s="64"/>
      <c r="H101" s="65"/>
    </row>
    <row r="102" spans="1:8">
      <c r="A102" s="71" t="s">
        <v>113</v>
      </c>
      <c r="B102" s="63">
        <v>309</v>
      </c>
      <c r="C102" s="64">
        <v>4644266</v>
      </c>
      <c r="D102" s="64">
        <v>1623304</v>
      </c>
      <c r="E102" s="64">
        <v>977001</v>
      </c>
      <c r="F102" s="64">
        <v>263095</v>
      </c>
      <c r="G102" s="64">
        <v>226519</v>
      </c>
      <c r="H102" s="65">
        <f t="shared" si="2"/>
        <v>0.28957330293149647</v>
      </c>
    </row>
    <row r="103" spans="1:8">
      <c r="A103" s="72" t="s">
        <v>115</v>
      </c>
      <c r="B103" s="63"/>
      <c r="C103" s="64"/>
      <c r="D103" s="64"/>
      <c r="E103" s="64"/>
      <c r="F103" s="64"/>
      <c r="G103" s="64"/>
      <c r="H103" s="65"/>
    </row>
    <row r="104" spans="1:8">
      <c r="A104" s="71" t="s">
        <v>114</v>
      </c>
      <c r="B104" s="63">
        <v>279</v>
      </c>
      <c r="C104" s="64">
        <v>3609651</v>
      </c>
      <c r="D104" s="64">
        <v>1262821</v>
      </c>
      <c r="E104" s="64">
        <v>405222</v>
      </c>
      <c r="F104" s="64">
        <v>117120</v>
      </c>
      <c r="G104" s="64">
        <v>104217</v>
      </c>
      <c r="H104" s="65">
        <f t="shared" si="2"/>
        <v>0.13322706224030553</v>
      </c>
    </row>
    <row r="105" spans="1:8">
      <c r="A105" s="62" t="s">
        <v>75</v>
      </c>
      <c r="B105" s="63">
        <v>20</v>
      </c>
      <c r="C105" s="64">
        <v>369934</v>
      </c>
      <c r="D105" s="64">
        <v>129105</v>
      </c>
      <c r="E105" s="64">
        <v>80007</v>
      </c>
      <c r="F105" s="64">
        <v>25061</v>
      </c>
      <c r="G105" s="64">
        <v>14154</v>
      </c>
      <c r="H105" s="65">
        <f t="shared" si="2"/>
        <v>1.8093937063524038E-2</v>
      </c>
    </row>
    <row r="106" spans="1:8">
      <c r="A106" s="62" t="s">
        <v>76</v>
      </c>
      <c r="B106" s="63">
        <v>47</v>
      </c>
      <c r="C106" s="64">
        <v>9222912</v>
      </c>
      <c r="D106" s="64">
        <v>3240410</v>
      </c>
      <c r="E106" s="64">
        <v>2531215</v>
      </c>
      <c r="F106" s="64">
        <v>1013496</v>
      </c>
      <c r="G106" s="64">
        <v>780042</v>
      </c>
      <c r="H106" s="65">
        <f t="shared" si="2"/>
        <v>0.99717612370392938</v>
      </c>
    </row>
    <row r="107" spans="1:8">
      <c r="A107" s="71" t="s">
        <v>77</v>
      </c>
      <c r="B107" s="63">
        <v>16</v>
      </c>
      <c r="C107" s="64">
        <v>2129571</v>
      </c>
      <c r="D107" s="64">
        <v>757823</v>
      </c>
      <c r="E107" s="64">
        <v>533674</v>
      </c>
      <c r="F107" s="64">
        <v>150155</v>
      </c>
      <c r="G107" s="64">
        <v>121842</v>
      </c>
      <c r="H107" s="65">
        <f t="shared" si="2"/>
        <v>0.15575819412843689</v>
      </c>
    </row>
    <row r="108" spans="1:8">
      <c r="A108" s="71" t="s">
        <v>78</v>
      </c>
      <c r="B108" s="63">
        <v>31</v>
      </c>
      <c r="C108" s="64">
        <v>7093341</v>
      </c>
      <c r="D108" s="64">
        <v>2482587</v>
      </c>
      <c r="E108" s="64">
        <v>1997541</v>
      </c>
      <c r="F108" s="64">
        <v>863341</v>
      </c>
      <c r="G108" s="64">
        <v>658201</v>
      </c>
      <c r="H108" s="65">
        <f t="shared" si="2"/>
        <v>0.8414192079375854</v>
      </c>
    </row>
    <row r="109" spans="1:8">
      <c r="A109" s="62" t="s">
        <v>79</v>
      </c>
      <c r="B109" s="63">
        <v>23</v>
      </c>
      <c r="C109" s="64">
        <v>512050</v>
      </c>
      <c r="D109" s="64">
        <v>178800</v>
      </c>
      <c r="E109" s="64">
        <v>170624</v>
      </c>
      <c r="F109" s="64">
        <v>45092</v>
      </c>
      <c r="G109" s="64">
        <v>40728</v>
      </c>
      <c r="H109" s="65">
        <f t="shared" si="2"/>
        <v>5.2065131321407873E-2</v>
      </c>
    </row>
    <row r="110" spans="1:8">
      <c r="A110" s="71" t="s">
        <v>80</v>
      </c>
      <c r="B110" s="63">
        <v>17</v>
      </c>
      <c r="C110" s="64">
        <v>76391</v>
      </c>
      <c r="D110" s="64">
        <v>26410</v>
      </c>
      <c r="E110" s="64">
        <v>20818</v>
      </c>
      <c r="F110" s="64">
        <v>6830</v>
      </c>
      <c r="G110" s="64">
        <v>3615</v>
      </c>
      <c r="H110" s="65">
        <f t="shared" si="2"/>
        <v>4.6212789659911963E-3</v>
      </c>
    </row>
    <row r="111" spans="1:8">
      <c r="A111" s="86" t="s">
        <v>284</v>
      </c>
      <c r="B111" s="63"/>
      <c r="C111" s="63"/>
      <c r="D111" s="63"/>
      <c r="E111" s="63"/>
      <c r="F111" s="63"/>
      <c r="G111" s="63"/>
      <c r="H111" s="87"/>
    </row>
    <row r="112" spans="1:8">
      <c r="A112" s="88" t="s">
        <v>285</v>
      </c>
      <c r="B112" s="89">
        <v>6</v>
      </c>
      <c r="C112" s="90">
        <v>435659</v>
      </c>
      <c r="D112" s="90">
        <v>152391</v>
      </c>
      <c r="E112" s="90">
        <v>149806</v>
      </c>
      <c r="F112" s="90">
        <v>38262</v>
      </c>
      <c r="G112" s="90">
        <v>37113</v>
      </c>
      <c r="H112" s="81">
        <f>G112/$G$12*100</f>
        <v>4.744385235541667E-2</v>
      </c>
    </row>
    <row r="113" spans="1:8">
      <c r="A113" s="41"/>
      <c r="B113" s="41"/>
      <c r="C113" s="41"/>
      <c r="D113" s="41"/>
      <c r="E113" s="41"/>
      <c r="F113" s="41"/>
      <c r="G113" s="41"/>
      <c r="H113" s="41"/>
    </row>
    <row r="114" spans="1:8">
      <c r="A114" s="41" t="s">
        <v>81</v>
      </c>
      <c r="B114" s="41"/>
      <c r="C114" s="41"/>
      <c r="D114" s="41"/>
      <c r="E114" s="41"/>
      <c r="F114" s="41"/>
      <c r="G114" s="41"/>
      <c r="H114" s="41"/>
    </row>
    <row r="115" spans="1:8">
      <c r="A115" s="41" t="s">
        <v>83</v>
      </c>
      <c r="B115" s="41"/>
      <c r="C115" s="41"/>
      <c r="D115" s="41"/>
      <c r="E115" s="41"/>
      <c r="F115" s="41"/>
      <c r="G115" s="41"/>
      <c r="H115" s="41"/>
    </row>
    <row r="116" spans="1:8">
      <c r="A116" s="41" t="s">
        <v>82</v>
      </c>
      <c r="B116" s="41"/>
      <c r="C116" s="41"/>
      <c r="D116" s="41"/>
      <c r="E116" s="41"/>
      <c r="F116" s="41"/>
      <c r="G116" s="41"/>
      <c r="H116" s="41"/>
    </row>
    <row r="117" spans="1:8">
      <c r="A117" s="41"/>
      <c r="B117" s="41"/>
      <c r="C117" s="41"/>
      <c r="D117" s="41"/>
      <c r="E117" s="41"/>
      <c r="F117" s="41"/>
      <c r="G117" s="41"/>
      <c r="H117" s="41"/>
    </row>
    <row r="118" spans="1:8">
      <c r="A118" s="41" t="s">
        <v>287</v>
      </c>
      <c r="B118" s="41"/>
      <c r="C118" s="41"/>
      <c r="D118" s="41"/>
      <c r="E118" s="41"/>
      <c r="F118" s="41"/>
      <c r="G118" s="41"/>
      <c r="H118" s="41"/>
    </row>
  </sheetData>
  <printOptions horizontalCentered="1"/>
  <pageMargins left="0.1" right="0.1" top="0.1" bottom="0.1" header="0.1" footer="0.1"/>
  <pageSetup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7"/>
  <sheetViews>
    <sheetView showGridLines="0" topLeftCell="A85" zoomScaleNormal="100" workbookViewId="0">
      <selection activeCell="A85" sqref="A1:IV65536"/>
    </sheetView>
  </sheetViews>
  <sheetFormatPr defaultRowHeight="12.75"/>
  <cols>
    <col min="1" max="1" width="42.140625" style="5" customWidth="1"/>
    <col min="2" max="8" width="11.85546875" style="5" customWidth="1"/>
    <col min="9" max="16384" width="9.140625" style="5"/>
  </cols>
  <sheetData>
    <row r="1" spans="1:8">
      <c r="A1" s="4">
        <v>40024</v>
      </c>
    </row>
    <row r="2" spans="1:8">
      <c r="A2" s="6" t="s">
        <v>275</v>
      </c>
      <c r="B2" s="15"/>
      <c r="C2" s="15"/>
      <c r="D2" s="15"/>
      <c r="E2" s="15"/>
      <c r="F2" s="15"/>
      <c r="G2" s="15"/>
      <c r="H2" s="15"/>
    </row>
    <row r="3" spans="1:8">
      <c r="A3" s="6" t="s">
        <v>105</v>
      </c>
      <c r="B3" s="15"/>
      <c r="C3" s="15"/>
      <c r="D3" s="15"/>
      <c r="E3" s="15"/>
      <c r="F3" s="15"/>
      <c r="G3" s="15"/>
      <c r="H3" s="15"/>
    </row>
    <row r="4" spans="1:8">
      <c r="A4" s="15" t="s">
        <v>0</v>
      </c>
      <c r="B4" s="15"/>
      <c r="C4" s="15"/>
      <c r="D4" s="15"/>
      <c r="E4" s="15"/>
      <c r="F4" s="15"/>
      <c r="G4" s="15"/>
      <c r="H4" s="15"/>
    </row>
    <row r="5" spans="1:8" ht="13.5" thickBot="1"/>
    <row r="6" spans="1:8" s="41" customFormat="1" thickTop="1">
      <c r="A6" s="7"/>
      <c r="B6" s="16"/>
      <c r="C6" s="16"/>
      <c r="D6" s="16"/>
      <c r="E6" s="16" t="s">
        <v>102</v>
      </c>
      <c r="F6" s="16"/>
      <c r="G6" s="16"/>
      <c r="H6" s="14" t="s">
        <v>98</v>
      </c>
    </row>
    <row r="7" spans="1:8" s="41" customFormat="1" ht="12">
      <c r="A7" s="8"/>
      <c r="B7" s="9"/>
      <c r="C7" s="9" t="s">
        <v>86</v>
      </c>
      <c r="D7" s="9" t="s">
        <v>89</v>
      </c>
      <c r="E7" s="9" t="s">
        <v>103</v>
      </c>
      <c r="F7" s="9"/>
      <c r="G7" s="9"/>
      <c r="H7" s="1" t="s">
        <v>99</v>
      </c>
    </row>
    <row r="8" spans="1:8" s="41" customFormat="1" ht="12">
      <c r="A8" s="3" t="s">
        <v>128</v>
      </c>
      <c r="B8" s="9" t="s">
        <v>84</v>
      </c>
      <c r="C8" s="9" t="s">
        <v>87</v>
      </c>
      <c r="D8" s="9" t="s">
        <v>90</v>
      </c>
      <c r="E8" s="9" t="s">
        <v>93</v>
      </c>
      <c r="F8" s="9" t="s">
        <v>94</v>
      </c>
      <c r="G8" s="9" t="s">
        <v>96</v>
      </c>
      <c r="H8" s="1" t="s">
        <v>100</v>
      </c>
    </row>
    <row r="9" spans="1:8" s="41" customFormat="1" ht="12">
      <c r="A9" s="2"/>
      <c r="B9" s="57" t="s">
        <v>85</v>
      </c>
      <c r="C9" s="57" t="s">
        <v>88</v>
      </c>
      <c r="D9" s="57" t="s">
        <v>91</v>
      </c>
      <c r="E9" s="57" t="s">
        <v>92</v>
      </c>
      <c r="F9" s="57" t="s">
        <v>95</v>
      </c>
      <c r="G9" s="57" t="s">
        <v>97</v>
      </c>
      <c r="H9" s="10" t="s">
        <v>101</v>
      </c>
    </row>
    <row r="10" spans="1:8" s="41" customFormat="1" ht="12">
      <c r="A10" s="8"/>
      <c r="B10" s="9"/>
      <c r="C10" s="9"/>
      <c r="D10" s="9"/>
      <c r="E10" s="9"/>
      <c r="F10" s="9"/>
      <c r="G10" s="9"/>
      <c r="H10" s="1"/>
    </row>
    <row r="11" spans="1:8" s="92" customFormat="1" ht="12">
      <c r="A11" s="58" t="s">
        <v>1</v>
      </c>
      <c r="B11" s="91">
        <v>5837</v>
      </c>
      <c r="C11" s="91">
        <v>792789034</v>
      </c>
      <c r="D11" s="91">
        <v>278171235</v>
      </c>
      <c r="E11" s="91">
        <v>401907604</v>
      </c>
      <c r="F11" s="91">
        <v>111609398</v>
      </c>
      <c r="G11" s="91">
        <v>84210634</v>
      </c>
      <c r="H11" s="60">
        <f>G11/$G$11*100</f>
        <v>100</v>
      </c>
    </row>
    <row r="12" spans="1:8" s="92" customFormat="1" ht="12">
      <c r="A12" s="58" t="s">
        <v>2</v>
      </c>
      <c r="B12" s="91">
        <v>150</v>
      </c>
      <c r="C12" s="91">
        <v>351909</v>
      </c>
      <c r="D12" s="91">
        <v>122236</v>
      </c>
      <c r="E12" s="91">
        <v>53419</v>
      </c>
      <c r="F12" s="91">
        <v>9000</v>
      </c>
      <c r="G12" s="91">
        <v>9332</v>
      </c>
      <c r="H12" s="60">
        <f>G12/$G$11*100</f>
        <v>1.1081735829230308E-2</v>
      </c>
    </row>
    <row r="13" spans="1:8" s="92" customFormat="1" ht="12">
      <c r="A13" s="58" t="s">
        <v>3</v>
      </c>
      <c r="B13" s="91">
        <v>127</v>
      </c>
      <c r="C13" s="91">
        <v>27241271</v>
      </c>
      <c r="D13" s="91">
        <v>9758110</v>
      </c>
      <c r="E13" s="91">
        <v>15068341</v>
      </c>
      <c r="F13" s="91">
        <v>5147804</v>
      </c>
      <c r="G13" s="91">
        <v>4453874</v>
      </c>
      <c r="H13" s="60">
        <f t="shared" ref="H13:H69" si="0">G13/$G$11*100</f>
        <v>5.2889686117313879</v>
      </c>
    </row>
    <row r="14" spans="1:8" s="41" customFormat="1" ht="12">
      <c r="A14" s="62" t="s">
        <v>276</v>
      </c>
      <c r="B14" s="93">
        <v>90</v>
      </c>
      <c r="C14" s="93">
        <v>17441547</v>
      </c>
      <c r="D14" s="93">
        <v>6103678</v>
      </c>
      <c r="E14" s="93">
        <v>7775260</v>
      </c>
      <c r="F14" s="93">
        <v>2517928</v>
      </c>
      <c r="G14" s="93">
        <v>2228484</v>
      </c>
      <c r="H14" s="65">
        <f t="shared" si="0"/>
        <v>2.6463213660165534</v>
      </c>
    </row>
    <row r="15" spans="1:8" s="41" customFormat="1" ht="12">
      <c r="A15" s="62" t="s">
        <v>277</v>
      </c>
      <c r="B15" s="94">
        <v>9</v>
      </c>
      <c r="C15" s="94">
        <v>6450284</v>
      </c>
      <c r="D15" s="94">
        <v>2482368</v>
      </c>
      <c r="E15" s="95">
        <v>6574376</v>
      </c>
      <c r="F15" s="95">
        <v>2429626</v>
      </c>
      <c r="G15" s="94">
        <v>2030357</v>
      </c>
      <c r="H15" s="67">
        <f t="shared" si="0"/>
        <v>2.4110458543751134</v>
      </c>
    </row>
    <row r="16" spans="1:8" s="41" customFormat="1" ht="12">
      <c r="A16" s="62" t="s">
        <v>13</v>
      </c>
      <c r="B16" s="93">
        <v>10</v>
      </c>
      <c r="C16" s="93">
        <v>724490</v>
      </c>
      <c r="D16" s="93">
        <v>253497</v>
      </c>
      <c r="E16" s="96">
        <v>27639</v>
      </c>
      <c r="F16" s="96">
        <v>8981</v>
      </c>
      <c r="G16" s="93">
        <v>7387</v>
      </c>
      <c r="H16" s="65">
        <f t="shared" si="0"/>
        <v>8.7720512827394216E-3</v>
      </c>
    </row>
    <row r="17" spans="1:8" s="41" customFormat="1" ht="12">
      <c r="A17" s="62" t="s">
        <v>14</v>
      </c>
      <c r="B17" s="93">
        <v>18</v>
      </c>
      <c r="C17" s="93">
        <v>2624950</v>
      </c>
      <c r="D17" s="93">
        <v>918568</v>
      </c>
      <c r="E17" s="96">
        <v>691066</v>
      </c>
      <c r="F17" s="96">
        <v>191268</v>
      </c>
      <c r="G17" s="93">
        <v>187646</v>
      </c>
      <c r="H17" s="65">
        <f t="shared" si="0"/>
        <v>0.22282934005698141</v>
      </c>
    </row>
    <row r="18" spans="1:8" s="92" customFormat="1" ht="12">
      <c r="A18" s="58" t="s">
        <v>4</v>
      </c>
      <c r="B18" s="91">
        <v>12</v>
      </c>
      <c r="C18" s="91">
        <v>1550192</v>
      </c>
      <c r="D18" s="91">
        <v>542857</v>
      </c>
      <c r="E18" s="97">
        <v>461406</v>
      </c>
      <c r="F18" s="97">
        <v>122445</v>
      </c>
      <c r="G18" s="91">
        <v>92705</v>
      </c>
      <c r="H18" s="60">
        <f t="shared" si="0"/>
        <v>0.11008704672618901</v>
      </c>
    </row>
    <row r="19" spans="1:8" s="92" customFormat="1" ht="12">
      <c r="A19" s="58" t="s">
        <v>5</v>
      </c>
      <c r="B19" s="91">
        <v>336</v>
      </c>
      <c r="C19" s="91">
        <v>4465278</v>
      </c>
      <c r="D19" s="91">
        <v>1560591</v>
      </c>
      <c r="E19" s="97">
        <v>466017</v>
      </c>
      <c r="F19" s="97">
        <v>122270</v>
      </c>
      <c r="G19" s="91">
        <v>93551</v>
      </c>
      <c r="H19" s="60">
        <f>G19/$G$11*100</f>
        <v>0.11109167044152642</v>
      </c>
    </row>
    <row r="20" spans="1:8" s="41" customFormat="1" ht="12">
      <c r="A20" s="62" t="s">
        <v>15</v>
      </c>
      <c r="B20" s="93">
        <v>45</v>
      </c>
      <c r="C20" s="93">
        <v>3105403</v>
      </c>
      <c r="D20" s="93">
        <v>1087119</v>
      </c>
      <c r="E20" s="96">
        <v>199173</v>
      </c>
      <c r="F20" s="96">
        <v>61119</v>
      </c>
      <c r="G20" s="93">
        <v>54335</v>
      </c>
      <c r="H20" s="65">
        <f t="shared" si="0"/>
        <v>6.452272999155903E-2</v>
      </c>
    </row>
    <row r="21" spans="1:8" s="41" customFormat="1" ht="12">
      <c r="A21" s="62" t="s">
        <v>16</v>
      </c>
      <c r="B21" s="93">
        <v>130</v>
      </c>
      <c r="C21" s="93">
        <v>1051266</v>
      </c>
      <c r="D21" s="93">
        <v>367060</v>
      </c>
      <c r="E21" s="96">
        <v>245512</v>
      </c>
      <c r="F21" s="96">
        <v>54970</v>
      </c>
      <c r="G21" s="93">
        <v>34222</v>
      </c>
      <c r="H21" s="65">
        <f t="shared" si="0"/>
        <v>4.0638573033424732E-2</v>
      </c>
    </row>
    <row r="22" spans="1:8" s="41" customFormat="1" ht="12">
      <c r="A22" s="62" t="s">
        <v>17</v>
      </c>
      <c r="B22" s="93">
        <v>160</v>
      </c>
      <c r="C22" s="93">
        <v>308609</v>
      </c>
      <c r="D22" s="93">
        <v>106411</v>
      </c>
      <c r="E22" s="96">
        <v>21331</v>
      </c>
      <c r="F22" s="96">
        <v>6181</v>
      </c>
      <c r="G22" s="93">
        <v>4994</v>
      </c>
      <c r="H22" s="65">
        <f t="shared" si="0"/>
        <v>5.9303674165426664E-3</v>
      </c>
    </row>
    <row r="23" spans="1:8" s="92" customFormat="1" ht="12">
      <c r="A23" s="58" t="s">
        <v>6</v>
      </c>
      <c r="B23" s="91">
        <v>1267</v>
      </c>
      <c r="C23" s="91">
        <v>382653958</v>
      </c>
      <c r="D23" s="91">
        <v>134050216</v>
      </c>
      <c r="E23" s="97">
        <v>272044435</v>
      </c>
      <c r="F23" s="97">
        <v>81555174</v>
      </c>
      <c r="G23" s="91">
        <v>58219536</v>
      </c>
      <c r="H23" s="60">
        <f t="shared" si="0"/>
        <v>69.135610592837963</v>
      </c>
    </row>
    <row r="24" spans="1:8" s="41" customFormat="1" ht="12">
      <c r="A24" s="62" t="s">
        <v>18</v>
      </c>
      <c r="B24" s="93">
        <v>76</v>
      </c>
      <c r="C24" s="93">
        <v>26792961</v>
      </c>
      <c r="D24" s="93">
        <v>9376934</v>
      </c>
      <c r="E24" s="96">
        <v>13977233</v>
      </c>
      <c r="F24" s="96">
        <v>4095960</v>
      </c>
      <c r="G24" s="93">
        <v>3422361</v>
      </c>
      <c r="H24" s="65">
        <f t="shared" si="0"/>
        <v>4.064048490597993</v>
      </c>
    </row>
    <row r="25" spans="1:8" s="41" customFormat="1" ht="12">
      <c r="A25" s="62" t="s">
        <v>19</v>
      </c>
      <c r="B25" s="93">
        <v>18</v>
      </c>
      <c r="C25" s="93">
        <v>12112393</v>
      </c>
      <c r="D25" s="93">
        <v>4239282</v>
      </c>
      <c r="E25" s="96">
        <v>11022643</v>
      </c>
      <c r="F25" s="96">
        <v>1265294</v>
      </c>
      <c r="G25" s="93">
        <v>1241156</v>
      </c>
      <c r="H25" s="65">
        <f t="shared" si="0"/>
        <v>1.4738708652876309</v>
      </c>
    </row>
    <row r="26" spans="1:8" s="41" customFormat="1" ht="12">
      <c r="A26" s="71" t="s">
        <v>20</v>
      </c>
      <c r="B26" s="94">
        <v>5</v>
      </c>
      <c r="C26" s="94">
        <v>2255031</v>
      </c>
      <c r="D26" s="94">
        <v>789261</v>
      </c>
      <c r="E26" s="95">
        <v>337074</v>
      </c>
      <c r="F26" s="95">
        <v>20512</v>
      </c>
      <c r="G26" s="94">
        <v>12652</v>
      </c>
      <c r="H26" s="67">
        <f t="shared" si="0"/>
        <v>1.5024230787764881E-2</v>
      </c>
    </row>
    <row r="27" spans="1:8" s="41" customFormat="1" ht="12">
      <c r="A27" s="62" t="s">
        <v>21</v>
      </c>
      <c r="B27" s="94">
        <v>5</v>
      </c>
      <c r="C27" s="94">
        <v>138581</v>
      </c>
      <c r="D27" s="94">
        <v>48356</v>
      </c>
      <c r="E27" s="95">
        <v>121636</v>
      </c>
      <c r="F27" s="95">
        <v>41911</v>
      </c>
      <c r="G27" s="94">
        <v>40636</v>
      </c>
      <c r="H27" s="67">
        <f t="shared" si="0"/>
        <v>4.8255188293677968E-2</v>
      </c>
    </row>
    <row r="28" spans="1:8" s="41" customFormat="1" ht="12">
      <c r="A28" s="62" t="s">
        <v>22</v>
      </c>
      <c r="B28" s="93">
        <v>13</v>
      </c>
      <c r="C28" s="93">
        <v>1547614</v>
      </c>
      <c r="D28" s="93">
        <v>541389</v>
      </c>
      <c r="E28" s="93">
        <v>461250</v>
      </c>
      <c r="F28" s="93">
        <v>106289</v>
      </c>
      <c r="G28" s="93">
        <v>75565</v>
      </c>
      <c r="H28" s="65">
        <f t="shared" si="0"/>
        <v>8.9733322753513534E-2</v>
      </c>
    </row>
    <row r="29" spans="1:8" s="41" customFormat="1" ht="12">
      <c r="A29" s="62" t="s">
        <v>23</v>
      </c>
      <c r="B29" s="93">
        <v>11</v>
      </c>
      <c r="C29" s="93">
        <v>235342</v>
      </c>
      <c r="D29" s="93">
        <v>82095</v>
      </c>
      <c r="E29" s="93">
        <v>163908</v>
      </c>
      <c r="F29" s="93">
        <v>28916</v>
      </c>
      <c r="G29" s="93">
        <v>15647</v>
      </c>
      <c r="H29" s="65">
        <f t="shared" si="0"/>
        <v>1.85807887398164E-2</v>
      </c>
    </row>
    <row r="30" spans="1:8" s="41" customFormat="1" ht="12">
      <c r="A30" s="62" t="s">
        <v>24</v>
      </c>
      <c r="B30" s="93">
        <v>24</v>
      </c>
      <c r="C30" s="93">
        <v>1340990</v>
      </c>
      <c r="D30" s="93">
        <v>469154</v>
      </c>
      <c r="E30" s="93">
        <v>256041</v>
      </c>
      <c r="F30" s="93">
        <v>357512</v>
      </c>
      <c r="G30" s="93">
        <v>48000</v>
      </c>
      <c r="H30" s="65">
        <f t="shared" si="0"/>
        <v>5.6999927111343204E-2</v>
      </c>
    </row>
    <row r="31" spans="1:8" s="41" customFormat="1" ht="12">
      <c r="A31" s="62" t="s">
        <v>25</v>
      </c>
      <c r="B31" s="93">
        <v>23</v>
      </c>
      <c r="C31" s="93">
        <v>8696350</v>
      </c>
      <c r="D31" s="93">
        <v>3040321</v>
      </c>
      <c r="E31" s="93">
        <v>5611464</v>
      </c>
      <c r="F31" s="93">
        <v>1696304</v>
      </c>
      <c r="G31" s="93">
        <v>1093460</v>
      </c>
      <c r="H31" s="65">
        <f t="shared" si="0"/>
        <v>1.2984820895660281</v>
      </c>
    </row>
    <row r="32" spans="1:8" s="41" customFormat="1" ht="12">
      <c r="A32" s="62" t="s">
        <v>26</v>
      </c>
      <c r="B32" s="93">
        <v>17</v>
      </c>
      <c r="C32" s="93">
        <v>534012</v>
      </c>
      <c r="D32" s="93">
        <v>186636</v>
      </c>
      <c r="E32" s="93">
        <v>93602</v>
      </c>
      <c r="F32" s="93">
        <v>41518</v>
      </c>
      <c r="G32" s="93">
        <v>17826</v>
      </c>
      <c r="H32" s="65">
        <f t="shared" si="0"/>
        <v>2.1168347930975082E-2</v>
      </c>
    </row>
    <row r="33" spans="1:8" s="41" customFormat="1" ht="12">
      <c r="A33" s="62" t="s">
        <v>27</v>
      </c>
      <c r="B33" s="93">
        <v>19</v>
      </c>
      <c r="C33" s="93">
        <v>118409336</v>
      </c>
      <c r="D33" s="93">
        <v>41446337</v>
      </c>
      <c r="E33" s="93">
        <v>72378862</v>
      </c>
      <c r="F33" s="93">
        <v>28938360</v>
      </c>
      <c r="G33" s="93">
        <v>24741352</v>
      </c>
      <c r="H33" s="65">
        <f t="shared" si="0"/>
        <v>29.380317929918448</v>
      </c>
    </row>
    <row r="34" spans="1:8" s="41" customFormat="1" ht="12">
      <c r="A34" s="62" t="s">
        <v>28</v>
      </c>
      <c r="B34" s="93">
        <v>155</v>
      </c>
      <c r="C34" s="93">
        <v>80992425</v>
      </c>
      <c r="D34" s="93">
        <v>28364209</v>
      </c>
      <c r="E34" s="93">
        <v>69710652</v>
      </c>
      <c r="F34" s="93">
        <v>20123004</v>
      </c>
      <c r="G34" s="93">
        <v>12132883</v>
      </c>
      <c r="H34" s="65">
        <f t="shared" si="0"/>
        <v>14.407780138551148</v>
      </c>
    </row>
    <row r="35" spans="1:8" s="41" customFormat="1" ht="12">
      <c r="A35" s="71" t="s">
        <v>29</v>
      </c>
      <c r="B35" s="93">
        <v>47</v>
      </c>
      <c r="C35" s="93">
        <v>50739468</v>
      </c>
      <c r="D35" s="93">
        <v>17760256</v>
      </c>
      <c r="E35" s="93">
        <v>49341925</v>
      </c>
      <c r="F35" s="93">
        <v>11614005</v>
      </c>
      <c r="G35" s="93">
        <v>6653668</v>
      </c>
      <c r="H35" s="65">
        <f t="shared" si="0"/>
        <v>7.9012206463140986</v>
      </c>
    </row>
    <row r="36" spans="1:8" s="41" customFormat="1" ht="12">
      <c r="A36" s="71" t="s">
        <v>30</v>
      </c>
      <c r="B36" s="93">
        <v>108</v>
      </c>
      <c r="C36" s="93">
        <v>30252957</v>
      </c>
      <c r="D36" s="93">
        <v>10603953</v>
      </c>
      <c r="E36" s="93">
        <v>20368727</v>
      </c>
      <c r="F36" s="93">
        <v>8508998</v>
      </c>
      <c r="G36" s="93">
        <v>5479216</v>
      </c>
      <c r="H36" s="65">
        <f t="shared" si="0"/>
        <v>6.5065606797355304</v>
      </c>
    </row>
    <row r="37" spans="1:8" s="41" customFormat="1" ht="12">
      <c r="A37" s="62" t="s">
        <v>31</v>
      </c>
      <c r="B37" s="93">
        <v>50</v>
      </c>
      <c r="C37" s="93">
        <v>989960</v>
      </c>
      <c r="D37" s="93">
        <v>348435</v>
      </c>
      <c r="E37" s="93">
        <v>621574</v>
      </c>
      <c r="F37" s="93">
        <v>207694</v>
      </c>
      <c r="G37" s="93">
        <v>106167</v>
      </c>
      <c r="H37" s="65">
        <f t="shared" si="0"/>
        <v>0.1260731512839578</v>
      </c>
    </row>
    <row r="38" spans="1:8" s="41" customFormat="1" ht="12">
      <c r="A38" s="62" t="s">
        <v>32</v>
      </c>
      <c r="B38" s="93">
        <v>52</v>
      </c>
      <c r="C38" s="93">
        <v>2598695</v>
      </c>
      <c r="D38" s="93">
        <v>933416</v>
      </c>
      <c r="E38" s="93">
        <v>618417</v>
      </c>
      <c r="F38" s="93">
        <v>652868</v>
      </c>
      <c r="G38" s="93">
        <v>99232</v>
      </c>
      <c r="H38" s="65">
        <f t="shared" si="0"/>
        <v>0.1178378493148502</v>
      </c>
    </row>
    <row r="39" spans="1:8" s="41" customFormat="1" ht="12">
      <c r="A39" s="62" t="s">
        <v>33</v>
      </c>
      <c r="B39" s="93">
        <v>48</v>
      </c>
      <c r="C39" s="93">
        <v>4830122</v>
      </c>
      <c r="D39" s="93">
        <v>1702243</v>
      </c>
      <c r="E39" s="93">
        <v>2299335</v>
      </c>
      <c r="F39" s="93">
        <v>901264</v>
      </c>
      <c r="G39" s="93">
        <v>672492</v>
      </c>
      <c r="H39" s="65">
        <f t="shared" si="0"/>
        <v>0.79858322881169608</v>
      </c>
    </row>
    <row r="40" spans="1:8" s="41" customFormat="1" ht="12">
      <c r="A40" s="62" t="s">
        <v>34</v>
      </c>
      <c r="B40" s="93">
        <v>83</v>
      </c>
      <c r="C40" s="93">
        <v>8361396</v>
      </c>
      <c r="D40" s="93">
        <v>2923972</v>
      </c>
      <c r="E40" s="93">
        <v>3416880</v>
      </c>
      <c r="F40" s="93">
        <v>1351605</v>
      </c>
      <c r="G40" s="93">
        <v>792784</v>
      </c>
      <c r="H40" s="65">
        <f t="shared" si="0"/>
        <v>0.94142979614664812</v>
      </c>
    </row>
    <row r="41" spans="1:8" s="41" customFormat="1" ht="12">
      <c r="A41" s="62" t="s">
        <v>35</v>
      </c>
      <c r="B41" s="93">
        <v>178</v>
      </c>
      <c r="C41" s="93">
        <v>16207356</v>
      </c>
      <c r="D41" s="93">
        <v>5675589</v>
      </c>
      <c r="E41" s="93">
        <v>8583384</v>
      </c>
      <c r="F41" s="93">
        <v>2435846</v>
      </c>
      <c r="G41" s="93">
        <v>1956945</v>
      </c>
      <c r="H41" s="65">
        <f t="shared" si="0"/>
        <v>2.3238692158522403</v>
      </c>
    </row>
    <row r="42" spans="1:8" s="41" customFormat="1" ht="12">
      <c r="A42" s="62" t="s">
        <v>36</v>
      </c>
      <c r="B42" s="93">
        <v>212</v>
      </c>
      <c r="C42" s="93">
        <v>43499749</v>
      </c>
      <c r="D42" s="93">
        <v>15252236</v>
      </c>
      <c r="E42" s="93">
        <v>47042245</v>
      </c>
      <c r="F42" s="93">
        <v>9571895</v>
      </c>
      <c r="G42" s="93">
        <v>4939380</v>
      </c>
      <c r="H42" s="65">
        <f t="shared" si="0"/>
        <v>5.8655062494838841</v>
      </c>
    </row>
    <row r="43" spans="1:8" s="41" customFormat="1" ht="12">
      <c r="A43" s="72" t="s">
        <v>123</v>
      </c>
      <c r="B43" s="93"/>
      <c r="C43" s="93"/>
      <c r="D43" s="93"/>
      <c r="E43" s="93"/>
      <c r="F43" s="93"/>
      <c r="G43" s="93"/>
      <c r="H43" s="65"/>
    </row>
    <row r="44" spans="1:8" s="41" customFormat="1" ht="12">
      <c r="A44" s="71" t="s">
        <v>124</v>
      </c>
      <c r="B44" s="93">
        <v>85</v>
      </c>
      <c r="C44" s="93">
        <v>10422577</v>
      </c>
      <c r="D44" s="93">
        <v>3650037</v>
      </c>
      <c r="E44" s="93">
        <v>9119416</v>
      </c>
      <c r="F44" s="93">
        <v>2925900</v>
      </c>
      <c r="G44" s="93">
        <v>2387933</v>
      </c>
      <c r="H44" s="65">
        <f t="shared" si="0"/>
        <v>2.8356668113910648</v>
      </c>
    </row>
    <row r="45" spans="1:8" s="41" customFormat="1" ht="12">
      <c r="A45" s="62" t="s">
        <v>37</v>
      </c>
      <c r="B45" s="93">
        <v>88</v>
      </c>
      <c r="C45" s="93">
        <v>31712831</v>
      </c>
      <c r="D45" s="93">
        <v>11143132</v>
      </c>
      <c r="E45" s="93">
        <v>18917422</v>
      </c>
      <c r="F45" s="93">
        <v>4964708</v>
      </c>
      <c r="G45" s="93">
        <v>3189529</v>
      </c>
      <c r="H45" s="65">
        <f t="shared" si="0"/>
        <v>3.7875608441565705</v>
      </c>
    </row>
    <row r="46" spans="1:8" s="41" customFormat="1" ht="12">
      <c r="A46" s="71" t="s">
        <v>38</v>
      </c>
      <c r="B46" s="93">
        <v>58</v>
      </c>
      <c r="C46" s="93">
        <v>20397231</v>
      </c>
      <c r="D46" s="93">
        <v>7148242</v>
      </c>
      <c r="E46" s="93">
        <v>14857210</v>
      </c>
      <c r="F46" s="93">
        <v>3604536</v>
      </c>
      <c r="G46" s="93">
        <v>2320327</v>
      </c>
      <c r="H46" s="65">
        <f t="shared" si="0"/>
        <v>2.7553847890517011</v>
      </c>
    </row>
    <row r="47" spans="1:8" s="41" customFormat="1" ht="12">
      <c r="A47" s="71" t="s">
        <v>39</v>
      </c>
      <c r="B47" s="93">
        <v>30</v>
      </c>
      <c r="C47" s="93">
        <v>11315600</v>
      </c>
      <c r="D47" s="93">
        <v>3994891</v>
      </c>
      <c r="E47" s="93">
        <v>4060212</v>
      </c>
      <c r="F47" s="93">
        <v>1360172</v>
      </c>
      <c r="G47" s="93">
        <v>869203</v>
      </c>
      <c r="H47" s="65">
        <f t="shared" si="0"/>
        <v>1.0321772426033511</v>
      </c>
    </row>
    <row r="48" spans="1:8" s="41" customFormat="1" ht="12">
      <c r="A48" s="62" t="s">
        <v>40</v>
      </c>
      <c r="B48" s="93">
        <v>21</v>
      </c>
      <c r="C48" s="93">
        <v>1765956</v>
      </c>
      <c r="D48" s="93">
        <v>615136</v>
      </c>
      <c r="E48" s="93">
        <v>219482</v>
      </c>
      <c r="F48" s="93">
        <v>108138</v>
      </c>
      <c r="G48" s="93">
        <v>67740</v>
      </c>
      <c r="H48" s="65">
        <f t="shared" si="0"/>
        <v>8.0441147135883101E-2</v>
      </c>
    </row>
    <row r="49" spans="1:8" s="41" customFormat="1" ht="12">
      <c r="A49" s="72" t="s">
        <v>126</v>
      </c>
      <c r="B49" s="93"/>
      <c r="C49" s="93"/>
      <c r="D49" s="93"/>
      <c r="E49" s="93"/>
      <c r="F49" s="93"/>
      <c r="G49" s="93"/>
      <c r="H49" s="65"/>
    </row>
    <row r="50" spans="1:8" s="41" customFormat="1" ht="12">
      <c r="A50" s="71" t="s">
        <v>125</v>
      </c>
      <c r="B50" s="93">
        <v>89</v>
      </c>
      <c r="C50" s="93">
        <v>11465312</v>
      </c>
      <c r="D50" s="93">
        <v>4011307</v>
      </c>
      <c r="E50" s="93">
        <v>7408989</v>
      </c>
      <c r="F50" s="93">
        <v>1740188</v>
      </c>
      <c r="G50" s="93">
        <v>1178447</v>
      </c>
      <c r="H50" s="65">
        <f t="shared" si="0"/>
        <v>1.3994040230121054</v>
      </c>
    </row>
    <row r="51" spans="1:8" s="92" customFormat="1" ht="12">
      <c r="A51" s="58" t="s">
        <v>7</v>
      </c>
      <c r="B51" s="91">
        <v>635</v>
      </c>
      <c r="C51" s="91">
        <v>75076890</v>
      </c>
      <c r="D51" s="91">
        <v>26275097</v>
      </c>
      <c r="E51" s="91">
        <v>19551905</v>
      </c>
      <c r="F51" s="91">
        <v>4835416</v>
      </c>
      <c r="G51" s="91">
        <v>3326230</v>
      </c>
      <c r="H51" s="60">
        <f t="shared" si="0"/>
        <v>3.9498930740742315</v>
      </c>
    </row>
    <row r="52" spans="1:8" s="41" customFormat="1" ht="12">
      <c r="A52" s="62" t="s">
        <v>41</v>
      </c>
      <c r="B52" s="93">
        <v>453</v>
      </c>
      <c r="C52" s="93">
        <v>28657713</v>
      </c>
      <c r="D52" s="93">
        <v>10028054</v>
      </c>
      <c r="E52" s="93">
        <v>14179587</v>
      </c>
      <c r="F52" s="93">
        <v>3471322</v>
      </c>
      <c r="G52" s="93">
        <v>2363588</v>
      </c>
      <c r="H52" s="65">
        <f t="shared" si="0"/>
        <v>2.8067571608592803</v>
      </c>
    </row>
    <row r="53" spans="1:8" s="41" customFormat="1" ht="12">
      <c r="A53" s="71" t="s">
        <v>42</v>
      </c>
      <c r="B53" s="93">
        <v>281</v>
      </c>
      <c r="C53" s="93">
        <v>7211666</v>
      </c>
      <c r="D53" s="93">
        <v>2523681</v>
      </c>
      <c r="E53" s="93">
        <v>5923978</v>
      </c>
      <c r="F53" s="93">
        <v>1055270</v>
      </c>
      <c r="G53" s="93">
        <v>444413</v>
      </c>
      <c r="H53" s="65">
        <f t="shared" si="0"/>
        <v>0.52773976265277855</v>
      </c>
    </row>
    <row r="54" spans="1:8" s="41" customFormat="1" ht="12">
      <c r="A54" s="73" t="s">
        <v>43</v>
      </c>
      <c r="B54" s="93">
        <v>80</v>
      </c>
      <c r="C54" s="93">
        <v>1307178</v>
      </c>
      <c r="D54" s="93">
        <v>458372</v>
      </c>
      <c r="E54" s="93">
        <v>199156</v>
      </c>
      <c r="F54" s="93">
        <v>36461</v>
      </c>
      <c r="G54" s="93">
        <v>14812</v>
      </c>
      <c r="H54" s="65">
        <f t="shared" si="0"/>
        <v>1.7589227507775324E-2</v>
      </c>
    </row>
    <row r="55" spans="1:8" s="41" customFormat="1" ht="12">
      <c r="A55" s="73" t="s">
        <v>44</v>
      </c>
      <c r="B55" s="93">
        <v>201</v>
      </c>
      <c r="C55" s="93">
        <v>5904488</v>
      </c>
      <c r="D55" s="93">
        <v>2065308</v>
      </c>
      <c r="E55" s="93">
        <v>5724821</v>
      </c>
      <c r="F55" s="93">
        <v>1018809</v>
      </c>
      <c r="G55" s="93">
        <v>429601</v>
      </c>
      <c r="H55" s="65">
        <f t="shared" si="0"/>
        <v>0.51015053514500319</v>
      </c>
    </row>
    <row r="56" spans="1:8" s="41" customFormat="1" ht="12">
      <c r="A56" s="71" t="s">
        <v>45</v>
      </c>
      <c r="B56" s="93">
        <v>172</v>
      </c>
      <c r="C56" s="93">
        <v>21446047</v>
      </c>
      <c r="D56" s="93">
        <v>7504373</v>
      </c>
      <c r="E56" s="93">
        <v>8255609</v>
      </c>
      <c r="F56" s="93">
        <v>2416052</v>
      </c>
      <c r="G56" s="93">
        <v>1919175</v>
      </c>
      <c r="H56" s="65">
        <f t="shared" si="0"/>
        <v>2.2790173982065021</v>
      </c>
    </row>
    <row r="57" spans="1:8" s="41" customFormat="1" ht="12">
      <c r="A57" s="73" t="s">
        <v>46</v>
      </c>
      <c r="B57" s="93">
        <v>41</v>
      </c>
      <c r="C57" s="93">
        <v>3848178</v>
      </c>
      <c r="D57" s="93">
        <v>1346593</v>
      </c>
      <c r="E57" s="93">
        <v>1696970</v>
      </c>
      <c r="F57" s="93">
        <v>495112</v>
      </c>
      <c r="G57" s="93">
        <v>367150</v>
      </c>
      <c r="H57" s="65">
        <f t="shared" si="0"/>
        <v>0.43599006747770119</v>
      </c>
    </row>
    <row r="58" spans="1:8" s="41" customFormat="1" ht="12">
      <c r="A58" s="73" t="s">
        <v>47</v>
      </c>
      <c r="B58" s="93">
        <v>12</v>
      </c>
      <c r="C58" s="93">
        <v>5456841</v>
      </c>
      <c r="D58" s="93">
        <v>1910000</v>
      </c>
      <c r="E58" s="93">
        <v>1117135</v>
      </c>
      <c r="F58" s="93">
        <v>102983</v>
      </c>
      <c r="G58" s="93">
        <v>101037</v>
      </c>
      <c r="H58" s="65">
        <f t="shared" si="0"/>
        <v>0.11998128407393299</v>
      </c>
    </row>
    <row r="59" spans="1:8" s="41" customFormat="1" ht="12">
      <c r="A59" s="73" t="s">
        <v>48</v>
      </c>
      <c r="B59" s="93">
        <v>13</v>
      </c>
      <c r="C59" s="93">
        <v>5304769</v>
      </c>
      <c r="D59" s="93">
        <v>1856729</v>
      </c>
      <c r="E59" s="93">
        <v>1705783</v>
      </c>
      <c r="F59" s="93">
        <v>716822</v>
      </c>
      <c r="G59" s="93">
        <v>526014</v>
      </c>
      <c r="H59" s="65">
        <f t="shared" si="0"/>
        <v>0.6246408262405434</v>
      </c>
    </row>
    <row r="60" spans="1:8" s="41" customFormat="1" ht="12">
      <c r="A60" s="73" t="s">
        <v>49</v>
      </c>
      <c r="B60" s="93">
        <v>105</v>
      </c>
      <c r="C60" s="93">
        <v>6836259</v>
      </c>
      <c r="D60" s="93">
        <v>2391050</v>
      </c>
      <c r="E60" s="93">
        <v>3735721</v>
      </c>
      <c r="F60" s="93">
        <v>1101136</v>
      </c>
      <c r="G60" s="93">
        <v>924974</v>
      </c>
      <c r="H60" s="65">
        <f t="shared" si="0"/>
        <v>1.0984052204143244</v>
      </c>
    </row>
    <row r="61" spans="1:8" s="41" customFormat="1" ht="12">
      <c r="A61" s="62" t="s">
        <v>50</v>
      </c>
      <c r="B61" s="93">
        <v>182</v>
      </c>
      <c r="C61" s="93">
        <v>46419177</v>
      </c>
      <c r="D61" s="93">
        <v>16247043</v>
      </c>
      <c r="E61" s="93">
        <v>5372318</v>
      </c>
      <c r="F61" s="93">
        <v>1364094</v>
      </c>
      <c r="G61" s="93">
        <v>962642</v>
      </c>
      <c r="H61" s="65">
        <f t="shared" si="0"/>
        <v>1.143135913214951</v>
      </c>
    </row>
    <row r="62" spans="1:8" s="41" customFormat="1" ht="12">
      <c r="A62" s="71" t="s">
        <v>51</v>
      </c>
      <c r="B62" s="93">
        <v>20</v>
      </c>
      <c r="C62" s="93">
        <v>911948</v>
      </c>
      <c r="D62" s="93">
        <v>318554</v>
      </c>
      <c r="E62" s="93">
        <v>209454</v>
      </c>
      <c r="F62" s="93">
        <v>61989</v>
      </c>
      <c r="G62" s="93">
        <v>62874</v>
      </c>
      <c r="H62" s="65">
        <f t="shared" si="0"/>
        <v>7.4662779524970677E-2</v>
      </c>
    </row>
    <row r="63" spans="1:8" s="41" customFormat="1" ht="12">
      <c r="A63" s="71" t="s">
        <v>278</v>
      </c>
      <c r="B63" s="94">
        <v>4</v>
      </c>
      <c r="C63" s="94">
        <v>917091</v>
      </c>
      <c r="D63" s="94">
        <v>320852</v>
      </c>
      <c r="E63" s="94">
        <v>23113</v>
      </c>
      <c r="F63" s="94">
        <v>9824</v>
      </c>
      <c r="G63" s="94">
        <v>3723</v>
      </c>
      <c r="H63" s="67">
        <f t="shared" si="0"/>
        <v>4.4210568465735574E-3</v>
      </c>
    </row>
    <row r="64" spans="1:8" s="41" customFormat="1" ht="12">
      <c r="A64" s="74" t="s">
        <v>127</v>
      </c>
      <c r="B64" s="93"/>
      <c r="C64" s="94"/>
      <c r="D64" s="94"/>
      <c r="E64" s="94"/>
      <c r="F64" s="94"/>
      <c r="G64" s="94"/>
      <c r="H64" s="67"/>
    </row>
    <row r="65" spans="1:8" s="41" customFormat="1" ht="12">
      <c r="A65" s="73" t="s">
        <v>122</v>
      </c>
      <c r="B65" s="93">
        <v>28</v>
      </c>
      <c r="C65" s="93">
        <v>9597522</v>
      </c>
      <c r="D65" s="93">
        <v>3359245</v>
      </c>
      <c r="E65" s="93">
        <v>527872</v>
      </c>
      <c r="F65" s="93">
        <v>178170</v>
      </c>
      <c r="G65" s="93">
        <v>178206</v>
      </c>
      <c r="H65" s="67">
        <f t="shared" si="0"/>
        <v>0.21161935439175059</v>
      </c>
    </row>
    <row r="66" spans="1:8" s="41" customFormat="1" ht="12">
      <c r="A66" s="71" t="s">
        <v>52</v>
      </c>
      <c r="B66" s="93">
        <v>13</v>
      </c>
      <c r="C66" s="93">
        <v>659074</v>
      </c>
      <c r="D66" s="93">
        <v>230407</v>
      </c>
      <c r="E66" s="93">
        <v>604249</v>
      </c>
      <c r="F66" s="93">
        <v>51109</v>
      </c>
      <c r="G66" s="93">
        <v>12148</v>
      </c>
      <c r="H66" s="65">
        <f t="shared" si="0"/>
        <v>1.4425731553095776E-2</v>
      </c>
    </row>
    <row r="67" spans="1:8" s="41" customFormat="1" ht="12">
      <c r="A67" s="71" t="s">
        <v>53</v>
      </c>
      <c r="B67" s="93">
        <v>26</v>
      </c>
      <c r="C67" s="93">
        <v>6526656</v>
      </c>
      <c r="D67" s="93">
        <v>2279570</v>
      </c>
      <c r="E67" s="93">
        <v>1335893</v>
      </c>
      <c r="F67" s="93">
        <v>330846</v>
      </c>
      <c r="G67" s="93">
        <v>254187</v>
      </c>
      <c r="H67" s="65">
        <f t="shared" si="0"/>
        <v>0.3018466765135624</v>
      </c>
    </row>
    <row r="68" spans="1:8" s="41" customFormat="1" ht="12">
      <c r="A68" s="71" t="s">
        <v>54</v>
      </c>
      <c r="B68" s="94">
        <v>9</v>
      </c>
      <c r="C68" s="94">
        <v>19186017</v>
      </c>
      <c r="D68" s="94">
        <v>6721141</v>
      </c>
      <c r="E68" s="94">
        <v>1880873</v>
      </c>
      <c r="F68" s="94">
        <v>458168</v>
      </c>
      <c r="G68" s="94">
        <v>299968</v>
      </c>
      <c r="H68" s="67">
        <f t="shared" ref="H68:H75" si="1">G68/$G$11*100</f>
        <v>0.35621154449448744</v>
      </c>
    </row>
    <row r="69" spans="1:8" s="41" customFormat="1" ht="12">
      <c r="A69" s="71" t="s">
        <v>55</v>
      </c>
      <c r="B69" s="93">
        <v>83</v>
      </c>
      <c r="C69" s="93">
        <v>8620869</v>
      </c>
      <c r="D69" s="93">
        <v>3017274</v>
      </c>
      <c r="E69" s="93">
        <v>790864</v>
      </c>
      <c r="F69" s="93">
        <v>273987</v>
      </c>
      <c r="G69" s="93">
        <v>151536</v>
      </c>
      <c r="H69" s="65">
        <f t="shared" si="0"/>
        <v>0.17994876989051051</v>
      </c>
    </row>
    <row r="70" spans="1:8" s="92" customFormat="1" ht="12">
      <c r="A70" s="58" t="s">
        <v>8</v>
      </c>
      <c r="B70" s="91">
        <v>78</v>
      </c>
      <c r="C70" s="91">
        <v>12669538</v>
      </c>
      <c r="D70" s="91">
        <v>4435761</v>
      </c>
      <c r="E70" s="91">
        <v>3014840</v>
      </c>
      <c r="F70" s="91">
        <v>403753</v>
      </c>
      <c r="G70" s="91">
        <v>357782</v>
      </c>
      <c r="H70" s="60">
        <f t="shared" si="1"/>
        <v>0.42486558170313737</v>
      </c>
    </row>
    <row r="71" spans="1:8" s="41" customFormat="1" ht="12">
      <c r="A71" s="62" t="s">
        <v>56</v>
      </c>
      <c r="B71" s="93">
        <v>13</v>
      </c>
      <c r="C71" s="93">
        <v>3065631</v>
      </c>
      <c r="D71" s="93">
        <v>1075324</v>
      </c>
      <c r="E71" s="93">
        <v>717466</v>
      </c>
      <c r="F71" s="93">
        <v>97289</v>
      </c>
      <c r="G71" s="93">
        <v>120932</v>
      </c>
      <c r="H71" s="65">
        <f t="shared" si="1"/>
        <v>0.14360656636310326</v>
      </c>
    </row>
    <row r="72" spans="1:8" s="41" customFormat="1" ht="12">
      <c r="A72" s="71" t="s">
        <v>57</v>
      </c>
      <c r="B72" s="94">
        <v>6</v>
      </c>
      <c r="C72" s="94">
        <v>237036</v>
      </c>
      <c r="D72" s="94">
        <v>85316</v>
      </c>
      <c r="E72" s="94">
        <v>480406</v>
      </c>
      <c r="F72" s="94">
        <v>32617</v>
      </c>
      <c r="G72" s="94">
        <v>42962</v>
      </c>
      <c r="H72" s="67">
        <f t="shared" si="1"/>
        <v>5.1017309761615143E-2</v>
      </c>
    </row>
    <row r="73" spans="1:8" s="41" customFormat="1" ht="12">
      <c r="A73" s="71" t="s">
        <v>58</v>
      </c>
      <c r="B73" s="94">
        <v>7</v>
      </c>
      <c r="C73" s="94">
        <v>2828595</v>
      </c>
      <c r="D73" s="94">
        <v>990008</v>
      </c>
      <c r="E73" s="94">
        <v>237060</v>
      </c>
      <c r="F73" s="94">
        <v>64672</v>
      </c>
      <c r="G73" s="94">
        <v>77970</v>
      </c>
      <c r="H73" s="67">
        <f t="shared" si="1"/>
        <v>9.2589256601488118E-2</v>
      </c>
    </row>
    <row r="74" spans="1:8" s="41" customFormat="1" ht="12">
      <c r="A74" s="62" t="s">
        <v>158</v>
      </c>
      <c r="B74" s="93">
        <v>65</v>
      </c>
      <c r="C74" s="93">
        <v>9603908</v>
      </c>
      <c r="D74" s="93">
        <v>3360437</v>
      </c>
      <c r="E74" s="93">
        <v>2297373</v>
      </c>
      <c r="F74" s="93">
        <v>306464</v>
      </c>
      <c r="G74" s="93">
        <v>236850</v>
      </c>
      <c r="H74" s="65">
        <f t="shared" si="1"/>
        <v>0.28125901534003411</v>
      </c>
    </row>
    <row r="75" spans="1:8" s="92" customFormat="1" ht="12">
      <c r="A75" s="58" t="s">
        <v>9</v>
      </c>
      <c r="B75" s="91">
        <v>327</v>
      </c>
      <c r="C75" s="91">
        <v>43871452</v>
      </c>
      <c r="D75" s="91">
        <v>15376713</v>
      </c>
      <c r="E75" s="91">
        <v>19925035</v>
      </c>
      <c r="F75" s="91">
        <v>3356631</v>
      </c>
      <c r="G75" s="91">
        <v>2852903</v>
      </c>
      <c r="H75" s="60">
        <f t="shared" si="1"/>
        <v>3.3878179803277577</v>
      </c>
    </row>
    <row r="76" spans="1:8" s="92" customFormat="1" ht="12">
      <c r="A76" s="72" t="s">
        <v>106</v>
      </c>
      <c r="B76" s="93"/>
      <c r="C76" s="93"/>
      <c r="D76" s="93"/>
      <c r="E76" s="93"/>
      <c r="F76" s="93"/>
      <c r="G76" s="93"/>
      <c r="H76" s="65"/>
    </row>
    <row r="77" spans="1:8" s="92" customFormat="1" ht="12">
      <c r="A77" s="71" t="s">
        <v>107</v>
      </c>
      <c r="B77" s="93">
        <v>190</v>
      </c>
      <c r="C77" s="93">
        <v>26565652</v>
      </c>
      <c r="D77" s="93">
        <v>9321873</v>
      </c>
      <c r="E77" s="93">
        <v>16426521</v>
      </c>
      <c r="F77" s="93">
        <v>2220234</v>
      </c>
      <c r="G77" s="93">
        <v>1947960</v>
      </c>
      <c r="H77" s="65">
        <f t="shared" ref="H77:H82" si="2">G77/$G$11*100</f>
        <v>2.3131995419960858</v>
      </c>
    </row>
    <row r="78" spans="1:8" s="41" customFormat="1" ht="12">
      <c r="A78" s="62" t="s">
        <v>59</v>
      </c>
      <c r="B78" s="93">
        <v>53</v>
      </c>
      <c r="C78" s="93">
        <v>6266569</v>
      </c>
      <c r="D78" s="93">
        <v>2192767</v>
      </c>
      <c r="E78" s="93">
        <v>1639949</v>
      </c>
      <c r="F78" s="93">
        <v>449390</v>
      </c>
      <c r="G78" s="93">
        <v>445439</v>
      </c>
      <c r="H78" s="65">
        <f t="shared" si="2"/>
        <v>0.52895813609478348</v>
      </c>
    </row>
    <row r="79" spans="1:8" s="41" customFormat="1" ht="12">
      <c r="A79" s="62" t="s">
        <v>60</v>
      </c>
      <c r="B79" s="93">
        <v>36</v>
      </c>
      <c r="C79" s="93">
        <v>6951440</v>
      </c>
      <c r="D79" s="93">
        <v>2431190</v>
      </c>
      <c r="E79" s="93">
        <v>757070</v>
      </c>
      <c r="F79" s="93">
        <v>126532</v>
      </c>
      <c r="G79" s="93">
        <v>158583</v>
      </c>
      <c r="H79" s="65">
        <f t="shared" si="2"/>
        <v>0.18831707168954459</v>
      </c>
    </row>
    <row r="80" spans="1:8" s="41" customFormat="1" ht="12">
      <c r="A80" s="72" t="s">
        <v>118</v>
      </c>
      <c r="B80" s="93"/>
      <c r="C80" s="94"/>
      <c r="D80" s="94"/>
      <c r="E80" s="94"/>
      <c r="F80" s="94"/>
      <c r="G80" s="94"/>
      <c r="H80" s="67"/>
    </row>
    <row r="81" spans="1:8" s="41" customFormat="1" ht="12">
      <c r="A81" s="71" t="s">
        <v>119</v>
      </c>
      <c r="B81" s="94">
        <v>6</v>
      </c>
      <c r="C81" s="94">
        <v>3136719</v>
      </c>
      <c r="D81" s="94">
        <v>1097883</v>
      </c>
      <c r="E81" s="94">
        <v>906475</v>
      </c>
      <c r="F81" s="94">
        <v>504392</v>
      </c>
      <c r="G81" s="94">
        <v>270229</v>
      </c>
      <c r="H81" s="67">
        <f t="shared" si="2"/>
        <v>0.32089652715356592</v>
      </c>
    </row>
    <row r="82" spans="1:8" s="41" customFormat="1" ht="12">
      <c r="A82" s="62" t="s">
        <v>61</v>
      </c>
      <c r="B82" s="93">
        <v>43</v>
      </c>
      <c r="C82" s="93">
        <v>951073</v>
      </c>
      <c r="D82" s="93">
        <v>332999</v>
      </c>
      <c r="E82" s="93">
        <v>195020</v>
      </c>
      <c r="F82" s="93">
        <v>56083</v>
      </c>
      <c r="G82" s="93">
        <v>30693</v>
      </c>
      <c r="H82" s="65">
        <f t="shared" si="2"/>
        <v>3.644789089225952E-2</v>
      </c>
    </row>
    <row r="83" spans="1:8" s="92" customFormat="1" ht="12">
      <c r="A83" s="75" t="s">
        <v>108</v>
      </c>
      <c r="B83" s="91"/>
      <c r="C83" s="91"/>
      <c r="D83" s="91"/>
      <c r="E83" s="91"/>
      <c r="F83" s="91"/>
      <c r="G83" s="91"/>
      <c r="H83" s="60"/>
    </row>
    <row r="84" spans="1:8" s="92" customFormat="1" ht="12">
      <c r="A84" s="76" t="s">
        <v>109</v>
      </c>
      <c r="B84" s="91">
        <v>1063</v>
      </c>
      <c r="C84" s="91">
        <v>112816498</v>
      </c>
      <c r="D84" s="91">
        <v>39793210</v>
      </c>
      <c r="E84" s="91">
        <v>37353738</v>
      </c>
      <c r="F84" s="91">
        <v>6935063</v>
      </c>
      <c r="G84" s="91">
        <v>6645313</v>
      </c>
      <c r="H84" s="60">
        <f t="shared" ref="H84:H111" si="3">G84/$G$11*100</f>
        <v>7.8912990965012808</v>
      </c>
    </row>
    <row r="85" spans="1:8" s="41" customFormat="1" ht="12">
      <c r="A85" s="62" t="s">
        <v>62</v>
      </c>
      <c r="B85" s="93">
        <v>601</v>
      </c>
      <c r="C85" s="93">
        <v>111218986</v>
      </c>
      <c r="D85" s="93">
        <v>39237887</v>
      </c>
      <c r="E85" s="93">
        <v>37095784</v>
      </c>
      <c r="F85" s="93">
        <v>6896440</v>
      </c>
      <c r="G85" s="93">
        <v>6605187</v>
      </c>
      <c r="H85" s="65">
        <f t="shared" si="3"/>
        <v>7.8436495324331599</v>
      </c>
    </row>
    <row r="86" spans="1:8" s="41" customFormat="1" ht="12">
      <c r="A86" s="74" t="s">
        <v>110</v>
      </c>
      <c r="B86" s="93"/>
      <c r="C86" s="93"/>
      <c r="D86" s="93"/>
      <c r="E86" s="93"/>
      <c r="F86" s="93"/>
      <c r="G86" s="93"/>
      <c r="H86" s="65"/>
    </row>
    <row r="87" spans="1:8" s="41" customFormat="1" ht="12">
      <c r="A87" s="73" t="s">
        <v>111</v>
      </c>
      <c r="B87" s="93">
        <v>25</v>
      </c>
      <c r="C87" s="93">
        <v>3716518</v>
      </c>
      <c r="D87" s="93">
        <v>1299779</v>
      </c>
      <c r="E87" s="93">
        <v>706523</v>
      </c>
      <c r="F87" s="93">
        <v>176925</v>
      </c>
      <c r="G87" s="93">
        <v>166184</v>
      </c>
      <c r="H87" s="65">
        <f t="shared" si="3"/>
        <v>0.19734324764732208</v>
      </c>
    </row>
    <row r="88" spans="1:8" s="41" customFormat="1" ht="12">
      <c r="A88" s="71" t="s">
        <v>65</v>
      </c>
      <c r="B88" s="93">
        <v>31</v>
      </c>
      <c r="C88" s="93">
        <v>6747363</v>
      </c>
      <c r="D88" s="93">
        <v>2361693</v>
      </c>
      <c r="E88" s="93">
        <v>1302699</v>
      </c>
      <c r="F88" s="93">
        <v>274670</v>
      </c>
      <c r="G88" s="93">
        <v>263356</v>
      </c>
      <c r="H88" s="65">
        <f t="shared" si="3"/>
        <v>0.31273485009031043</v>
      </c>
    </row>
    <row r="89" spans="1:8" s="41" customFormat="1" ht="12">
      <c r="A89" s="71" t="s">
        <v>66</v>
      </c>
      <c r="B89" s="93">
        <v>147</v>
      </c>
      <c r="C89" s="93">
        <v>30472415</v>
      </c>
      <c r="D89" s="93">
        <v>10671929</v>
      </c>
      <c r="E89" s="93">
        <v>12806257</v>
      </c>
      <c r="F89" s="93">
        <v>2609093</v>
      </c>
      <c r="G89" s="93">
        <v>2512239</v>
      </c>
      <c r="H89" s="65">
        <f t="shared" si="3"/>
        <v>2.9832799976307034</v>
      </c>
    </row>
    <row r="90" spans="1:8" s="41" customFormat="1" ht="12">
      <c r="A90" s="71" t="s">
        <v>67</v>
      </c>
      <c r="B90" s="93">
        <v>322</v>
      </c>
      <c r="C90" s="93">
        <v>68944156</v>
      </c>
      <c r="D90" s="93">
        <v>24436570</v>
      </c>
      <c r="E90" s="93">
        <v>21010660</v>
      </c>
      <c r="F90" s="93">
        <v>3440559</v>
      </c>
      <c r="G90" s="93">
        <v>3259672</v>
      </c>
      <c r="H90" s="65">
        <f t="shared" si="3"/>
        <v>3.8708555501434647</v>
      </c>
    </row>
    <row r="91" spans="1:8" s="41" customFormat="1" ht="12">
      <c r="A91" s="73" t="s">
        <v>68</v>
      </c>
      <c r="B91" s="93">
        <v>27</v>
      </c>
      <c r="C91" s="93">
        <v>2856391</v>
      </c>
      <c r="D91" s="93">
        <v>999417</v>
      </c>
      <c r="E91" s="93">
        <v>1986974</v>
      </c>
      <c r="F91" s="93">
        <v>470851</v>
      </c>
      <c r="G91" s="93">
        <v>464069</v>
      </c>
      <c r="H91" s="65">
        <f t="shared" si="3"/>
        <v>0.55108123280487353</v>
      </c>
    </row>
    <row r="92" spans="1:8" s="41" customFormat="1" ht="12">
      <c r="A92" s="71" t="s">
        <v>69</v>
      </c>
      <c r="B92" s="93">
        <v>76</v>
      </c>
      <c r="C92" s="93">
        <v>1338534</v>
      </c>
      <c r="D92" s="93">
        <v>467917</v>
      </c>
      <c r="E92" s="93">
        <v>1269644</v>
      </c>
      <c r="F92" s="93">
        <v>395192</v>
      </c>
      <c r="G92" s="93">
        <v>403737</v>
      </c>
      <c r="H92" s="65">
        <f t="shared" si="3"/>
        <v>0.47943707441984112</v>
      </c>
    </row>
    <row r="93" spans="1:8" s="41" customFormat="1" ht="12">
      <c r="A93" s="62" t="s">
        <v>70</v>
      </c>
      <c r="B93" s="93">
        <v>461</v>
      </c>
      <c r="C93" s="93">
        <v>1597511</v>
      </c>
      <c r="D93" s="93">
        <v>555323</v>
      </c>
      <c r="E93" s="93">
        <v>257954</v>
      </c>
      <c r="F93" s="93">
        <v>38623</v>
      </c>
      <c r="G93" s="93">
        <v>40126</v>
      </c>
      <c r="H93" s="65">
        <f t="shared" si="3"/>
        <v>4.7649564068119946E-2</v>
      </c>
    </row>
    <row r="94" spans="1:8" s="41" customFormat="1" ht="12">
      <c r="A94" s="71" t="s">
        <v>71</v>
      </c>
      <c r="B94" s="93">
        <v>335</v>
      </c>
      <c r="C94" s="93">
        <v>724086</v>
      </c>
      <c r="D94" s="93">
        <v>250707</v>
      </c>
      <c r="E94" s="93">
        <v>114251</v>
      </c>
      <c r="F94" s="93">
        <v>27065</v>
      </c>
      <c r="G94" s="93">
        <v>26015</v>
      </c>
      <c r="H94" s="65">
        <f t="shared" si="3"/>
        <v>3.089277299586653E-2</v>
      </c>
    </row>
    <row r="95" spans="1:8" s="41" customFormat="1" ht="12">
      <c r="A95" s="71" t="s">
        <v>72</v>
      </c>
      <c r="B95" s="93">
        <v>127</v>
      </c>
      <c r="C95" s="93">
        <v>873426</v>
      </c>
      <c r="D95" s="93">
        <v>304616</v>
      </c>
      <c r="E95" s="93">
        <v>143703</v>
      </c>
      <c r="F95" s="93">
        <v>11558</v>
      </c>
      <c r="G95" s="93">
        <v>14112</v>
      </c>
      <c r="H95" s="65">
        <f t="shared" si="3"/>
        <v>1.6757978570734904E-2</v>
      </c>
    </row>
    <row r="96" spans="1:8" s="92" customFormat="1" ht="12">
      <c r="A96" s="58" t="s">
        <v>10</v>
      </c>
      <c r="B96" s="91">
        <v>1842</v>
      </c>
      <c r="C96" s="91">
        <v>132092047</v>
      </c>
      <c r="D96" s="91">
        <v>46256444</v>
      </c>
      <c r="E96" s="91">
        <v>33968469</v>
      </c>
      <c r="F96" s="91">
        <v>9121841</v>
      </c>
      <c r="G96" s="91">
        <v>8159408</v>
      </c>
      <c r="H96" s="60">
        <f t="shared" si="3"/>
        <v>9.689284609827304</v>
      </c>
    </row>
    <row r="97" spans="1:8" s="41" customFormat="1" ht="12">
      <c r="A97" s="62" t="s">
        <v>73</v>
      </c>
      <c r="B97" s="93">
        <v>678</v>
      </c>
      <c r="C97" s="93">
        <v>7684005</v>
      </c>
      <c r="D97" s="93">
        <v>2687960</v>
      </c>
      <c r="E97" s="93">
        <v>3426356</v>
      </c>
      <c r="F97" s="93">
        <v>669508</v>
      </c>
      <c r="G97" s="93">
        <v>462467</v>
      </c>
      <c r="H97" s="65">
        <f t="shared" si="3"/>
        <v>0.54917886023753248</v>
      </c>
    </row>
    <row r="98" spans="1:8" s="41" customFormat="1" ht="12">
      <c r="A98" s="62" t="s">
        <v>74</v>
      </c>
      <c r="B98" s="93">
        <v>963</v>
      </c>
      <c r="C98" s="93">
        <v>101534232</v>
      </c>
      <c r="D98" s="93">
        <v>35561846</v>
      </c>
      <c r="E98" s="93">
        <v>26263173</v>
      </c>
      <c r="F98" s="93">
        <v>6685863</v>
      </c>
      <c r="G98" s="93">
        <v>6590630</v>
      </c>
      <c r="H98" s="65">
        <f t="shared" si="3"/>
        <v>7.8263631170381638</v>
      </c>
    </row>
    <row r="99" spans="1:8" s="41" customFormat="1" ht="12">
      <c r="A99" s="72" t="s">
        <v>112</v>
      </c>
      <c r="B99" s="93"/>
      <c r="C99" s="93"/>
      <c r="D99" s="93"/>
      <c r="E99" s="93"/>
      <c r="F99" s="93"/>
      <c r="G99" s="93"/>
      <c r="H99" s="65"/>
    </row>
    <row r="100" spans="1:8" s="41" customFormat="1" ht="12">
      <c r="A100" s="71" t="s">
        <v>113</v>
      </c>
      <c r="B100" s="93">
        <v>63</v>
      </c>
      <c r="C100" s="93">
        <v>5712761</v>
      </c>
      <c r="D100" s="93">
        <v>1998177</v>
      </c>
      <c r="E100" s="93">
        <v>819148</v>
      </c>
      <c r="F100" s="93">
        <v>195274</v>
      </c>
      <c r="G100" s="93">
        <v>168733</v>
      </c>
      <c r="H100" s="65">
        <f t="shared" si="3"/>
        <v>0.2003701812766307</v>
      </c>
    </row>
    <row r="101" spans="1:8" s="41" customFormat="1" ht="12">
      <c r="A101" s="72" t="s">
        <v>115</v>
      </c>
      <c r="B101" s="93"/>
      <c r="C101" s="93"/>
      <c r="D101" s="93"/>
      <c r="E101" s="93"/>
      <c r="F101" s="93"/>
      <c r="G101" s="93"/>
      <c r="H101" s="65"/>
    </row>
    <row r="102" spans="1:8" s="41" customFormat="1" ht="12">
      <c r="A102" s="71" t="s">
        <v>114</v>
      </c>
      <c r="B102" s="93">
        <v>38</v>
      </c>
      <c r="C102" s="93">
        <v>4359228</v>
      </c>
      <c r="D102" s="93">
        <v>1524410</v>
      </c>
      <c r="E102" s="93">
        <v>158870</v>
      </c>
      <c r="F102" s="93">
        <v>55383</v>
      </c>
      <c r="G102" s="93">
        <v>25635</v>
      </c>
      <c r="H102" s="65">
        <f t="shared" si="3"/>
        <v>3.0441523572901731E-2</v>
      </c>
    </row>
    <row r="103" spans="1:8" s="41" customFormat="1" ht="12">
      <c r="A103" s="62" t="s">
        <v>75</v>
      </c>
      <c r="B103" s="93">
        <v>28</v>
      </c>
      <c r="C103" s="93">
        <v>558782</v>
      </c>
      <c r="D103" s="93">
        <v>195232</v>
      </c>
      <c r="E103" s="93">
        <v>233254</v>
      </c>
      <c r="F103" s="93">
        <v>46722</v>
      </c>
      <c r="G103" s="93">
        <v>49910</v>
      </c>
      <c r="H103" s="65">
        <f t="shared" si="3"/>
        <v>5.9268049210982068E-2</v>
      </c>
    </row>
    <row r="104" spans="1:8" s="41" customFormat="1" ht="12">
      <c r="A104" s="62" t="s">
        <v>76</v>
      </c>
      <c r="B104" s="93">
        <v>51</v>
      </c>
      <c r="C104" s="93">
        <v>11828525</v>
      </c>
      <c r="D104" s="93">
        <v>4143998</v>
      </c>
      <c r="E104" s="93">
        <v>2957954</v>
      </c>
      <c r="F104" s="93">
        <v>1445365</v>
      </c>
      <c r="G104" s="93">
        <v>835982</v>
      </c>
      <c r="H104" s="65">
        <f t="shared" si="3"/>
        <v>0.99272735554989411</v>
      </c>
    </row>
    <row r="105" spans="1:8" s="41" customFormat="1" ht="12">
      <c r="A105" s="71" t="s">
        <v>77</v>
      </c>
      <c r="B105" s="93">
        <v>18</v>
      </c>
      <c r="C105" s="93">
        <v>4388368</v>
      </c>
      <c r="D105" s="93">
        <v>1540510</v>
      </c>
      <c r="E105" s="93">
        <v>580851</v>
      </c>
      <c r="F105" s="93">
        <v>190306</v>
      </c>
      <c r="G105" s="93">
        <v>139058</v>
      </c>
      <c r="H105" s="65">
        <f t="shared" si="3"/>
        <v>0.16513116383852425</v>
      </c>
    </row>
    <row r="106" spans="1:8" s="41" customFormat="1" ht="12">
      <c r="A106" s="71" t="s">
        <v>78</v>
      </c>
      <c r="B106" s="93">
        <v>33</v>
      </c>
      <c r="C106" s="93">
        <v>7440157</v>
      </c>
      <c r="D106" s="93">
        <v>2603489</v>
      </c>
      <c r="E106" s="93">
        <v>2377103</v>
      </c>
      <c r="F106" s="93">
        <v>1255058</v>
      </c>
      <c r="G106" s="93">
        <v>696924</v>
      </c>
      <c r="H106" s="65">
        <f t="shared" si="3"/>
        <v>0.82759619171136989</v>
      </c>
    </row>
    <row r="107" spans="1:8" s="41" customFormat="1" ht="12">
      <c r="A107" s="62" t="s">
        <v>79</v>
      </c>
      <c r="B107" s="93">
        <v>22</v>
      </c>
      <c r="C107" s="93">
        <v>414514</v>
      </c>
      <c r="D107" s="93">
        <v>144822</v>
      </c>
      <c r="E107" s="93">
        <v>109715</v>
      </c>
      <c r="F107" s="93">
        <v>23726</v>
      </c>
      <c r="G107" s="93">
        <v>26050</v>
      </c>
      <c r="H107" s="65">
        <f t="shared" si="3"/>
        <v>3.0934335442718553E-2</v>
      </c>
    </row>
    <row r="108" spans="1:8" s="41" customFormat="1" ht="12">
      <c r="A108" s="71" t="s">
        <v>80</v>
      </c>
      <c r="B108" s="93">
        <v>14</v>
      </c>
      <c r="C108" s="93">
        <v>29843</v>
      </c>
      <c r="D108" s="93">
        <v>10207</v>
      </c>
      <c r="E108" s="93">
        <v>3809</v>
      </c>
      <c r="F108" s="93">
        <v>1516</v>
      </c>
      <c r="G108" s="93">
        <v>1281</v>
      </c>
      <c r="H108" s="65">
        <f t="shared" si="3"/>
        <v>1.5211855547839718E-3</v>
      </c>
    </row>
    <row r="109" spans="1:8" s="41" customFormat="1" ht="12">
      <c r="A109" s="71" t="s">
        <v>273</v>
      </c>
      <c r="B109" s="94">
        <v>5</v>
      </c>
      <c r="C109" s="94">
        <v>382745</v>
      </c>
      <c r="D109" s="94">
        <v>133960</v>
      </c>
      <c r="E109" s="94">
        <v>105629</v>
      </c>
      <c r="F109" s="94">
        <v>22077</v>
      </c>
      <c r="G109" s="94">
        <v>24685</v>
      </c>
      <c r="H109" s="67">
        <f t="shared" si="3"/>
        <v>2.9313400015489731E-2</v>
      </c>
    </row>
    <row r="110" spans="1:8" s="41" customFormat="1" ht="12">
      <c r="A110" s="74" t="s">
        <v>271</v>
      </c>
      <c r="B110" s="93"/>
      <c r="C110" s="94"/>
      <c r="D110" s="94"/>
      <c r="E110" s="94"/>
      <c r="F110" s="94"/>
      <c r="G110" s="94"/>
      <c r="H110" s="67"/>
    </row>
    <row r="111" spans="1:8" s="41" customFormat="1" ht="12">
      <c r="A111" s="79" t="s">
        <v>272</v>
      </c>
      <c r="B111" s="98">
        <v>3</v>
      </c>
      <c r="C111" s="98">
        <v>1926</v>
      </c>
      <c r="D111" s="98">
        <v>655</v>
      </c>
      <c r="E111" s="98">
        <v>277</v>
      </c>
      <c r="F111" s="98">
        <v>134</v>
      </c>
      <c r="G111" s="98">
        <v>85</v>
      </c>
      <c r="H111" s="81">
        <f t="shared" si="3"/>
        <v>1.0093737092633693E-4</v>
      </c>
    </row>
    <row r="112" spans="1:8" s="41" customFormat="1" ht="12"/>
    <row r="113" spans="1:1" s="41" customFormat="1" ht="12">
      <c r="A113" s="41" t="s">
        <v>81</v>
      </c>
    </row>
    <row r="114" spans="1:1" s="41" customFormat="1" ht="12">
      <c r="A114" s="41" t="s">
        <v>83</v>
      </c>
    </row>
    <row r="115" spans="1:1" s="41" customFormat="1" ht="12">
      <c r="A115" s="41" t="s">
        <v>82</v>
      </c>
    </row>
    <row r="116" spans="1:1" s="41" customFormat="1" ht="12"/>
    <row r="117" spans="1:1" s="41" customFormat="1" ht="12">
      <c r="A117" s="41" t="s">
        <v>279</v>
      </c>
    </row>
  </sheetData>
  <phoneticPr fontId="1" type="noConversion"/>
  <pageMargins left="0.75" right="0.75" top="1" bottom="1" header="0.5" footer="0.5"/>
  <pageSetup scale="97"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9"/>
  <sheetViews>
    <sheetView showGridLines="0" zoomScaleNormal="100" workbookViewId="0">
      <selection sqref="A1:IV65536"/>
    </sheetView>
  </sheetViews>
  <sheetFormatPr defaultRowHeight="12.75"/>
  <cols>
    <col min="1" max="1" width="42.140625" style="5" customWidth="1"/>
    <col min="2" max="8" width="11.85546875" style="5" customWidth="1"/>
    <col min="9" max="16384" width="9.140625" style="5"/>
  </cols>
  <sheetData>
    <row r="1" spans="1:8">
      <c r="A1" s="4">
        <v>40023</v>
      </c>
    </row>
    <row r="2" spans="1:8">
      <c r="A2" s="6" t="s">
        <v>264</v>
      </c>
      <c r="B2" s="15"/>
      <c r="C2" s="15"/>
      <c r="D2" s="15"/>
      <c r="E2" s="15"/>
      <c r="F2" s="15"/>
      <c r="G2" s="15"/>
      <c r="H2" s="15"/>
    </row>
    <row r="3" spans="1:8">
      <c r="A3" s="6" t="s">
        <v>105</v>
      </c>
      <c r="B3" s="15"/>
      <c r="C3" s="15"/>
      <c r="D3" s="15"/>
      <c r="E3" s="15"/>
      <c r="F3" s="15"/>
      <c r="G3" s="15"/>
      <c r="H3" s="15"/>
    </row>
    <row r="4" spans="1:8">
      <c r="A4" s="15" t="s">
        <v>0</v>
      </c>
      <c r="B4" s="15"/>
      <c r="C4" s="15"/>
      <c r="D4" s="15"/>
      <c r="E4" s="15"/>
      <c r="F4" s="15"/>
      <c r="G4" s="15"/>
      <c r="H4" s="15"/>
    </row>
    <row r="5" spans="1:8" ht="13.5" thickBot="1"/>
    <row r="6" spans="1:8" s="41" customFormat="1" thickTop="1">
      <c r="A6" s="7"/>
      <c r="B6" s="16"/>
      <c r="C6" s="16"/>
      <c r="D6" s="16"/>
      <c r="E6" s="16" t="s">
        <v>102</v>
      </c>
      <c r="F6" s="16"/>
      <c r="G6" s="16"/>
      <c r="H6" s="14" t="s">
        <v>98</v>
      </c>
    </row>
    <row r="7" spans="1:8" s="41" customFormat="1" ht="12">
      <c r="A7" s="8"/>
      <c r="B7" s="9"/>
      <c r="C7" s="9" t="s">
        <v>86</v>
      </c>
      <c r="D7" s="9" t="s">
        <v>89</v>
      </c>
      <c r="E7" s="9" t="s">
        <v>103</v>
      </c>
      <c r="F7" s="9"/>
      <c r="G7" s="9"/>
      <c r="H7" s="1" t="s">
        <v>99</v>
      </c>
    </row>
    <row r="8" spans="1:8" s="41" customFormat="1" ht="12">
      <c r="A8" s="3" t="s">
        <v>128</v>
      </c>
      <c r="B8" s="9" t="s">
        <v>84</v>
      </c>
      <c r="C8" s="9" t="s">
        <v>87</v>
      </c>
      <c r="D8" s="9" t="s">
        <v>90</v>
      </c>
      <c r="E8" s="9" t="s">
        <v>93</v>
      </c>
      <c r="F8" s="9" t="s">
        <v>94</v>
      </c>
      <c r="G8" s="9" t="s">
        <v>96</v>
      </c>
      <c r="H8" s="1" t="s">
        <v>100</v>
      </c>
    </row>
    <row r="9" spans="1:8" s="41" customFormat="1" ht="12">
      <c r="A9" s="2"/>
      <c r="B9" s="57" t="s">
        <v>85</v>
      </c>
      <c r="C9" s="57" t="s">
        <v>88</v>
      </c>
      <c r="D9" s="57" t="s">
        <v>91</v>
      </c>
      <c r="E9" s="57" t="s">
        <v>92</v>
      </c>
      <c r="F9" s="57" t="s">
        <v>95</v>
      </c>
      <c r="G9" s="57" t="s">
        <v>97</v>
      </c>
      <c r="H9" s="10" t="s">
        <v>101</v>
      </c>
    </row>
    <row r="10" spans="1:8" s="41" customFormat="1" ht="12">
      <c r="A10" s="8"/>
      <c r="B10" s="9"/>
      <c r="C10" s="9"/>
      <c r="D10" s="9"/>
      <c r="E10" s="9"/>
      <c r="F10" s="9"/>
      <c r="G10" s="9"/>
      <c r="H10" s="1"/>
    </row>
    <row r="11" spans="1:8" s="92" customFormat="1" ht="12">
      <c r="A11" s="58" t="s">
        <v>1</v>
      </c>
      <c r="B11" s="91">
        <v>5502</v>
      </c>
      <c r="C11" s="91">
        <v>533194188</v>
      </c>
      <c r="D11" s="91">
        <v>187480142</v>
      </c>
      <c r="E11" s="91">
        <v>241493136</v>
      </c>
      <c r="F11" s="91">
        <v>61156800</v>
      </c>
      <c r="G11" s="91">
        <v>56593276</v>
      </c>
      <c r="H11" s="60">
        <f>G11/$G$11*100</f>
        <v>100</v>
      </c>
    </row>
    <row r="12" spans="1:8" s="92" customFormat="1" ht="12">
      <c r="A12" s="58" t="s">
        <v>2</v>
      </c>
      <c r="B12" s="91">
        <v>210</v>
      </c>
      <c r="C12" s="91">
        <v>298828</v>
      </c>
      <c r="D12" s="91">
        <v>103425</v>
      </c>
      <c r="E12" s="91">
        <v>107736</v>
      </c>
      <c r="F12" s="91">
        <v>11542</v>
      </c>
      <c r="G12" s="91">
        <v>11559</v>
      </c>
      <c r="H12" s="60">
        <f>G12/$G$11*100</f>
        <v>2.0424687908153612E-2</v>
      </c>
    </row>
    <row r="13" spans="1:8" s="92" customFormat="1" ht="12">
      <c r="A13" s="58" t="s">
        <v>3</v>
      </c>
      <c r="B13" s="91">
        <v>112</v>
      </c>
      <c r="C13" s="91">
        <v>6562286</v>
      </c>
      <c r="D13" s="91">
        <v>2337064</v>
      </c>
      <c r="E13" s="91">
        <v>4418975</v>
      </c>
      <c r="F13" s="91">
        <v>1639204</v>
      </c>
      <c r="G13" s="91">
        <v>1434081</v>
      </c>
      <c r="H13" s="60">
        <f t="shared" ref="H13:H76" si="0">G13/$G$11*100</f>
        <v>2.5340130513031265</v>
      </c>
    </row>
    <row r="14" spans="1:8" s="41" customFormat="1" ht="12">
      <c r="A14" s="62" t="s">
        <v>11</v>
      </c>
      <c r="B14" s="93">
        <v>87</v>
      </c>
      <c r="C14" s="93">
        <v>3439768</v>
      </c>
      <c r="D14" s="93">
        <v>1211291</v>
      </c>
      <c r="E14" s="93">
        <v>1678823</v>
      </c>
      <c r="F14" s="93">
        <v>625204</v>
      </c>
      <c r="G14" s="93">
        <v>567093</v>
      </c>
      <c r="H14" s="65">
        <f t="shared" si="0"/>
        <v>1.0020501375463757</v>
      </c>
    </row>
    <row r="15" spans="1:8" s="41" customFormat="1" ht="12">
      <c r="A15" s="62" t="s">
        <v>12</v>
      </c>
      <c r="B15" s="93">
        <v>6</v>
      </c>
      <c r="C15" s="94">
        <v>1887381</v>
      </c>
      <c r="D15" s="94">
        <v>684459</v>
      </c>
      <c r="E15" s="94">
        <v>1969574</v>
      </c>
      <c r="F15" s="94">
        <v>754579</v>
      </c>
      <c r="G15" s="94">
        <v>635754</v>
      </c>
      <c r="H15" s="67">
        <f t="shared" si="0"/>
        <v>1.1233737378977673</v>
      </c>
    </row>
    <row r="16" spans="1:8" s="41" customFormat="1" ht="12">
      <c r="A16" s="62" t="s">
        <v>13</v>
      </c>
      <c r="B16" s="93">
        <v>6</v>
      </c>
      <c r="C16" s="94">
        <v>290329</v>
      </c>
      <c r="D16" s="94">
        <v>102578</v>
      </c>
      <c r="E16" s="94">
        <v>28051</v>
      </c>
      <c r="F16" s="94">
        <v>6238</v>
      </c>
      <c r="G16" s="94">
        <v>5790</v>
      </c>
      <c r="H16" s="67">
        <f t="shared" si="0"/>
        <v>1.0230897394948474E-2</v>
      </c>
    </row>
    <row r="17" spans="1:8" s="41" customFormat="1" ht="12">
      <c r="A17" s="62" t="s">
        <v>14</v>
      </c>
      <c r="B17" s="93">
        <v>13</v>
      </c>
      <c r="C17" s="93">
        <v>944808</v>
      </c>
      <c r="D17" s="93">
        <v>338735</v>
      </c>
      <c r="E17" s="93">
        <v>742527</v>
      </c>
      <c r="F17" s="93">
        <v>253183</v>
      </c>
      <c r="G17" s="93">
        <v>225443</v>
      </c>
      <c r="H17" s="65">
        <f t="shared" si="0"/>
        <v>0.3983565114696665</v>
      </c>
    </row>
    <row r="18" spans="1:8" s="92" customFormat="1" ht="12">
      <c r="A18" s="58" t="s">
        <v>4</v>
      </c>
      <c r="B18" s="91">
        <v>7</v>
      </c>
      <c r="C18" s="99">
        <v>756881</v>
      </c>
      <c r="D18" s="99">
        <v>264891</v>
      </c>
      <c r="E18" s="99">
        <v>89888</v>
      </c>
      <c r="F18" s="99">
        <v>31986</v>
      </c>
      <c r="G18" s="99">
        <v>29961</v>
      </c>
      <c r="H18" s="100">
        <f t="shared" si="0"/>
        <v>5.2940918281528714E-2</v>
      </c>
    </row>
    <row r="19" spans="1:8" s="92" customFormat="1" ht="12">
      <c r="A19" s="58" t="s">
        <v>5</v>
      </c>
      <c r="B19" s="91">
        <v>235</v>
      </c>
      <c r="C19" s="91">
        <v>1303359</v>
      </c>
      <c r="D19" s="91">
        <v>455431</v>
      </c>
      <c r="E19" s="91">
        <v>108170</v>
      </c>
      <c r="F19" s="91">
        <v>21836</v>
      </c>
      <c r="G19" s="91">
        <v>21821</v>
      </c>
      <c r="H19" s="60">
        <f>G19/$G$11*100</f>
        <v>3.8557584120064013E-2</v>
      </c>
    </row>
    <row r="20" spans="1:8" s="41" customFormat="1" ht="12">
      <c r="A20" s="62" t="s">
        <v>15</v>
      </c>
      <c r="B20" s="93">
        <v>39</v>
      </c>
      <c r="C20" s="93">
        <v>876914</v>
      </c>
      <c r="D20" s="93">
        <v>307971</v>
      </c>
      <c r="E20" s="93">
        <v>40162</v>
      </c>
      <c r="F20" s="93">
        <v>7941</v>
      </c>
      <c r="G20" s="93">
        <v>7268</v>
      </c>
      <c r="H20" s="65">
        <f t="shared" si="0"/>
        <v>1.2842515071931866E-2</v>
      </c>
    </row>
    <row r="21" spans="1:8" s="41" customFormat="1" ht="12">
      <c r="A21" s="62" t="s">
        <v>16</v>
      </c>
      <c r="B21" s="93">
        <v>40</v>
      </c>
      <c r="C21" s="93">
        <v>289932</v>
      </c>
      <c r="D21" s="93">
        <v>101533</v>
      </c>
      <c r="E21" s="93">
        <v>44707</v>
      </c>
      <c r="F21" s="93">
        <v>7676</v>
      </c>
      <c r="G21" s="93">
        <v>7300</v>
      </c>
      <c r="H21" s="65">
        <f t="shared" si="0"/>
        <v>1.2899058891731237E-2</v>
      </c>
    </row>
    <row r="22" spans="1:8" s="41" customFormat="1" ht="12">
      <c r="A22" s="62" t="s">
        <v>17</v>
      </c>
      <c r="B22" s="93">
        <v>155</v>
      </c>
      <c r="C22" s="93">
        <v>136514</v>
      </c>
      <c r="D22" s="93">
        <v>45927</v>
      </c>
      <c r="E22" s="93">
        <v>23300</v>
      </c>
      <c r="F22" s="93">
        <v>6219</v>
      </c>
      <c r="G22" s="93">
        <v>7253</v>
      </c>
      <c r="H22" s="65">
        <f t="shared" si="0"/>
        <v>1.2816010156400912E-2</v>
      </c>
    </row>
    <row r="23" spans="1:8" s="92" customFormat="1" ht="12">
      <c r="A23" s="58" t="s">
        <v>6</v>
      </c>
      <c r="B23" s="91">
        <v>1039</v>
      </c>
      <c r="C23" s="91">
        <v>237880892</v>
      </c>
      <c r="D23" s="91">
        <v>83484837</v>
      </c>
      <c r="E23" s="91">
        <v>154593276</v>
      </c>
      <c r="F23" s="91">
        <v>42418216</v>
      </c>
      <c r="G23" s="91">
        <v>37151333</v>
      </c>
      <c r="H23" s="60">
        <f t="shared" si="0"/>
        <v>65.646196201824409</v>
      </c>
    </row>
    <row r="24" spans="1:8" s="41" customFormat="1" ht="12">
      <c r="A24" s="62" t="s">
        <v>18</v>
      </c>
      <c r="B24" s="93">
        <v>83</v>
      </c>
      <c r="C24" s="93">
        <v>15400723</v>
      </c>
      <c r="D24" s="93">
        <v>5392072</v>
      </c>
      <c r="E24" s="93">
        <v>7659670</v>
      </c>
      <c r="F24" s="93">
        <v>2116633</v>
      </c>
      <c r="G24" s="93">
        <v>1988946</v>
      </c>
      <c r="H24" s="65">
        <f t="shared" si="0"/>
        <v>3.5144563817086678</v>
      </c>
    </row>
    <row r="25" spans="1:8" s="41" customFormat="1" ht="12">
      <c r="A25" s="62" t="s">
        <v>19</v>
      </c>
      <c r="B25" s="93">
        <v>14</v>
      </c>
      <c r="C25" s="93">
        <v>9116444</v>
      </c>
      <c r="D25" s="93">
        <v>3190650</v>
      </c>
      <c r="E25" s="93">
        <v>4018710</v>
      </c>
      <c r="F25" s="93">
        <v>838980</v>
      </c>
      <c r="G25" s="93">
        <v>830576</v>
      </c>
      <c r="H25" s="65">
        <f t="shared" si="0"/>
        <v>1.4676231148025429</v>
      </c>
    </row>
    <row r="26" spans="1:8" s="41" customFormat="1" ht="12">
      <c r="A26" s="71" t="s">
        <v>20</v>
      </c>
      <c r="B26" s="93">
        <v>4</v>
      </c>
      <c r="C26" s="94">
        <v>1393615</v>
      </c>
      <c r="D26" s="94">
        <v>487771</v>
      </c>
      <c r="E26" s="94">
        <v>292726</v>
      </c>
      <c r="F26" s="94">
        <v>39539</v>
      </c>
      <c r="G26" s="94">
        <v>39539</v>
      </c>
      <c r="H26" s="67">
        <f t="shared" si="0"/>
        <v>6.986519034522759E-2</v>
      </c>
    </row>
    <row r="27" spans="1:8" s="41" customFormat="1" ht="12">
      <c r="A27" s="62" t="s">
        <v>21</v>
      </c>
      <c r="B27" s="93">
        <v>5</v>
      </c>
      <c r="C27" s="94">
        <v>263601</v>
      </c>
      <c r="D27" s="94">
        <v>92827</v>
      </c>
      <c r="E27" s="94">
        <v>140315</v>
      </c>
      <c r="F27" s="94">
        <v>33552</v>
      </c>
      <c r="G27" s="94">
        <v>32816</v>
      </c>
      <c r="H27" s="67">
        <f t="shared" si="0"/>
        <v>5.798568720425374E-2</v>
      </c>
    </row>
    <row r="28" spans="1:8" s="41" customFormat="1" ht="12">
      <c r="A28" s="62" t="s">
        <v>22</v>
      </c>
      <c r="B28" s="93">
        <v>13</v>
      </c>
      <c r="C28" s="93">
        <v>1321275</v>
      </c>
      <c r="D28" s="93">
        <v>462178</v>
      </c>
      <c r="E28" s="93">
        <v>296745</v>
      </c>
      <c r="F28" s="93">
        <v>72898</v>
      </c>
      <c r="G28" s="93">
        <v>72950</v>
      </c>
      <c r="H28" s="65">
        <f t="shared" si="0"/>
        <v>0.12890223919887583</v>
      </c>
    </row>
    <row r="29" spans="1:8" s="41" customFormat="1" ht="12">
      <c r="A29" s="62" t="s">
        <v>23</v>
      </c>
      <c r="B29" s="93">
        <v>8</v>
      </c>
      <c r="C29" s="94">
        <v>208963</v>
      </c>
      <c r="D29" s="94">
        <v>72965</v>
      </c>
      <c r="E29" s="94">
        <v>65281</v>
      </c>
      <c r="F29" s="94">
        <v>6136</v>
      </c>
      <c r="G29" s="94">
        <v>6897</v>
      </c>
      <c r="H29" s="67">
        <f t="shared" si="0"/>
        <v>1.2186960161132923E-2</v>
      </c>
    </row>
    <row r="30" spans="1:8" s="41" customFormat="1" ht="12">
      <c r="A30" s="62" t="s">
        <v>24</v>
      </c>
      <c r="B30" s="93">
        <v>9</v>
      </c>
      <c r="C30" s="94">
        <v>505638</v>
      </c>
      <c r="D30" s="94">
        <v>176759</v>
      </c>
      <c r="E30" s="94">
        <v>26937</v>
      </c>
      <c r="F30" s="94">
        <v>8685</v>
      </c>
      <c r="G30" s="94">
        <v>8307</v>
      </c>
      <c r="H30" s="67">
        <f t="shared" si="0"/>
        <v>1.4678422221042656E-2</v>
      </c>
    </row>
    <row r="31" spans="1:8" s="41" customFormat="1" ht="12">
      <c r="A31" s="62" t="s">
        <v>25</v>
      </c>
      <c r="B31" s="93">
        <v>17</v>
      </c>
      <c r="C31" s="93">
        <v>5604729</v>
      </c>
      <c r="D31" s="93">
        <v>1961976</v>
      </c>
      <c r="E31" s="93">
        <v>2501118</v>
      </c>
      <c r="F31" s="93">
        <v>865022</v>
      </c>
      <c r="G31" s="93">
        <v>729609</v>
      </c>
      <c r="H31" s="65">
        <f t="shared" si="0"/>
        <v>1.28921499437495</v>
      </c>
    </row>
    <row r="32" spans="1:8" s="41" customFormat="1" ht="12">
      <c r="A32" s="62" t="s">
        <v>26</v>
      </c>
      <c r="B32" s="93">
        <v>14</v>
      </c>
      <c r="C32" s="93">
        <v>573726</v>
      </c>
      <c r="D32" s="93">
        <v>200577</v>
      </c>
      <c r="E32" s="93">
        <v>74588</v>
      </c>
      <c r="F32" s="93">
        <v>12301</v>
      </c>
      <c r="G32" s="93">
        <v>12805</v>
      </c>
      <c r="H32" s="65">
        <f t="shared" si="0"/>
        <v>2.2626362891591572E-2</v>
      </c>
    </row>
    <row r="33" spans="1:8" s="41" customFormat="1" ht="12">
      <c r="A33" s="62" t="s">
        <v>27</v>
      </c>
      <c r="B33" s="93">
        <v>19</v>
      </c>
      <c r="C33" s="93">
        <v>88714195</v>
      </c>
      <c r="D33" s="93">
        <v>31108397</v>
      </c>
      <c r="E33" s="93">
        <v>54564499</v>
      </c>
      <c r="F33" s="93">
        <v>22458317</v>
      </c>
      <c r="G33" s="93">
        <v>18768417</v>
      </c>
      <c r="H33" s="65">
        <f t="shared" si="0"/>
        <v>33.163687148982149</v>
      </c>
    </row>
    <row r="34" spans="1:8" s="41" customFormat="1" ht="12">
      <c r="A34" s="62" t="s">
        <v>28</v>
      </c>
      <c r="B34" s="93">
        <v>162</v>
      </c>
      <c r="C34" s="93">
        <v>43589358</v>
      </c>
      <c r="D34" s="93">
        <v>15305875</v>
      </c>
      <c r="E34" s="93">
        <v>26641599</v>
      </c>
      <c r="F34" s="93">
        <v>6611709</v>
      </c>
      <c r="G34" s="93">
        <v>5359338</v>
      </c>
      <c r="H34" s="65">
        <f t="shared" si="0"/>
        <v>9.4699200661223433</v>
      </c>
    </row>
    <row r="35" spans="1:8" s="41" customFormat="1" ht="12">
      <c r="A35" s="71" t="s">
        <v>29</v>
      </c>
      <c r="B35" s="93">
        <v>41</v>
      </c>
      <c r="C35" s="93">
        <v>29626672</v>
      </c>
      <c r="D35" s="93">
        <v>10390455</v>
      </c>
      <c r="E35" s="93">
        <v>18354656</v>
      </c>
      <c r="F35" s="93">
        <v>4551531</v>
      </c>
      <c r="G35" s="93">
        <v>3450949</v>
      </c>
      <c r="H35" s="65">
        <f t="shared" si="0"/>
        <v>6.0978074497754822</v>
      </c>
    </row>
    <row r="36" spans="1:8" s="41" customFormat="1" ht="12">
      <c r="A36" s="71" t="s">
        <v>30</v>
      </c>
      <c r="B36" s="93">
        <v>121</v>
      </c>
      <c r="C36" s="93">
        <v>13962687</v>
      </c>
      <c r="D36" s="93">
        <v>4915420</v>
      </c>
      <c r="E36" s="93">
        <v>8286943</v>
      </c>
      <c r="F36" s="93">
        <v>2060178</v>
      </c>
      <c r="G36" s="93">
        <v>1908389</v>
      </c>
      <c r="H36" s="65">
        <f t="shared" si="0"/>
        <v>3.3721126163468602</v>
      </c>
    </row>
    <row r="37" spans="1:8" s="41" customFormat="1" ht="12">
      <c r="A37" s="62" t="s">
        <v>31</v>
      </c>
      <c r="B37" s="93">
        <v>43</v>
      </c>
      <c r="C37" s="93">
        <v>851514</v>
      </c>
      <c r="D37" s="93">
        <v>299562</v>
      </c>
      <c r="E37" s="93">
        <v>372922</v>
      </c>
      <c r="F37" s="93">
        <v>111324</v>
      </c>
      <c r="G37" s="93">
        <v>88914</v>
      </c>
      <c r="H37" s="65">
        <f t="shared" si="0"/>
        <v>0.15711053730128646</v>
      </c>
    </row>
    <row r="38" spans="1:8" s="41" customFormat="1" ht="12">
      <c r="A38" s="62" t="s">
        <v>32</v>
      </c>
      <c r="B38" s="93">
        <v>44</v>
      </c>
      <c r="C38" s="93">
        <v>1468034</v>
      </c>
      <c r="D38" s="93">
        <v>525755</v>
      </c>
      <c r="E38" s="93">
        <v>206831</v>
      </c>
      <c r="F38" s="93">
        <v>39102</v>
      </c>
      <c r="G38" s="93">
        <v>56901</v>
      </c>
      <c r="H38" s="65">
        <f t="shared" si="0"/>
        <v>0.10054374657512317</v>
      </c>
    </row>
    <row r="39" spans="1:8" s="41" customFormat="1" ht="12">
      <c r="A39" s="62" t="s">
        <v>33</v>
      </c>
      <c r="B39" s="93">
        <v>26</v>
      </c>
      <c r="C39" s="93">
        <v>2559607</v>
      </c>
      <c r="D39" s="93">
        <v>912424</v>
      </c>
      <c r="E39" s="93">
        <v>1616502</v>
      </c>
      <c r="F39" s="93">
        <v>611262</v>
      </c>
      <c r="G39" s="93">
        <v>533058</v>
      </c>
      <c r="H39" s="65">
        <f t="shared" si="0"/>
        <v>0.9419104842066397</v>
      </c>
    </row>
    <row r="40" spans="1:8" s="41" customFormat="1" ht="12">
      <c r="A40" s="62" t="s">
        <v>34</v>
      </c>
      <c r="B40" s="93">
        <v>98</v>
      </c>
      <c r="C40" s="93">
        <v>7941420</v>
      </c>
      <c r="D40" s="93">
        <v>2781067</v>
      </c>
      <c r="E40" s="93">
        <v>3101541</v>
      </c>
      <c r="F40" s="93">
        <v>1007353</v>
      </c>
      <c r="G40" s="93">
        <v>924396</v>
      </c>
      <c r="H40" s="65">
        <f t="shared" si="0"/>
        <v>1.6334025264768202</v>
      </c>
    </row>
    <row r="41" spans="1:8" s="41" customFormat="1" ht="12">
      <c r="A41" s="62" t="s">
        <v>35</v>
      </c>
      <c r="B41" s="93">
        <v>131</v>
      </c>
      <c r="C41" s="93">
        <v>6086632</v>
      </c>
      <c r="D41" s="93">
        <v>2153647</v>
      </c>
      <c r="E41" s="93">
        <v>4237865</v>
      </c>
      <c r="F41" s="93">
        <v>895638</v>
      </c>
      <c r="G41" s="93">
        <v>827624</v>
      </c>
      <c r="H41" s="65">
        <f t="shared" si="0"/>
        <v>1.462406947426051</v>
      </c>
    </row>
    <row r="42" spans="1:8" s="41" customFormat="1" ht="12">
      <c r="A42" s="62" t="s">
        <v>36</v>
      </c>
      <c r="B42" s="93">
        <v>114</v>
      </c>
      <c r="C42" s="93">
        <v>25248378</v>
      </c>
      <c r="D42" s="93">
        <v>8873474</v>
      </c>
      <c r="E42" s="93">
        <v>26438572</v>
      </c>
      <c r="F42" s="93">
        <v>2050571</v>
      </c>
      <c r="G42" s="93">
        <v>2595831</v>
      </c>
      <c r="H42" s="65">
        <f t="shared" si="0"/>
        <v>4.5868187591755598</v>
      </c>
    </row>
    <row r="43" spans="1:8" s="41" customFormat="1" ht="12">
      <c r="A43" s="72" t="s">
        <v>123</v>
      </c>
      <c r="B43" s="93"/>
      <c r="C43" s="93"/>
      <c r="D43" s="93"/>
      <c r="E43" s="93"/>
      <c r="F43" s="93"/>
      <c r="G43" s="93"/>
      <c r="H43" s="65"/>
    </row>
    <row r="44" spans="1:8" s="41" customFormat="1" ht="12">
      <c r="A44" s="71" t="s">
        <v>124</v>
      </c>
      <c r="B44" s="93">
        <v>74</v>
      </c>
      <c r="C44" s="93">
        <v>12504868</v>
      </c>
      <c r="D44" s="93">
        <v>4383381</v>
      </c>
      <c r="E44" s="93">
        <v>10211179</v>
      </c>
      <c r="F44" s="93">
        <v>2751546</v>
      </c>
      <c r="G44" s="93">
        <v>2772017</v>
      </c>
      <c r="H44" s="65">
        <f t="shared" si="0"/>
        <v>4.8981384290246783</v>
      </c>
    </row>
    <row r="45" spans="1:8" s="41" customFormat="1" ht="12">
      <c r="A45" s="62" t="s">
        <v>37</v>
      </c>
      <c r="B45" s="93">
        <v>62</v>
      </c>
      <c r="C45" s="93">
        <v>9794039</v>
      </c>
      <c r="D45" s="93">
        <v>3447637</v>
      </c>
      <c r="E45" s="93">
        <v>9716365</v>
      </c>
      <c r="F45" s="93">
        <v>1420894</v>
      </c>
      <c r="G45" s="93">
        <v>1106093</v>
      </c>
      <c r="H45" s="65">
        <f t="shared" si="0"/>
        <v>1.9544601022920109</v>
      </c>
    </row>
    <row r="46" spans="1:8" s="41" customFormat="1" ht="12">
      <c r="A46" s="71" t="s">
        <v>38</v>
      </c>
      <c r="B46" s="93">
        <v>38</v>
      </c>
      <c r="C46" s="93">
        <v>3685243</v>
      </c>
      <c r="D46" s="93">
        <v>1300457</v>
      </c>
      <c r="E46" s="93">
        <v>7501181</v>
      </c>
      <c r="F46" s="93">
        <v>939230</v>
      </c>
      <c r="G46" s="93">
        <v>462740</v>
      </c>
      <c r="H46" s="65">
        <f t="shared" si="0"/>
        <v>0.81765897418626199</v>
      </c>
    </row>
    <row r="47" spans="1:8" s="41" customFormat="1" ht="12">
      <c r="A47" s="71" t="s">
        <v>39</v>
      </c>
      <c r="B47" s="93">
        <v>24</v>
      </c>
      <c r="C47" s="93">
        <v>6108796</v>
      </c>
      <c r="D47" s="93">
        <v>2147180</v>
      </c>
      <c r="E47" s="93">
        <v>2215183</v>
      </c>
      <c r="F47" s="93">
        <v>481665</v>
      </c>
      <c r="G47" s="93">
        <v>643353</v>
      </c>
      <c r="H47" s="65">
        <f t="shared" si="0"/>
        <v>1.1368011281057488</v>
      </c>
    </row>
    <row r="48" spans="1:8" s="41" customFormat="1" ht="12">
      <c r="A48" s="62" t="s">
        <v>40</v>
      </c>
      <c r="B48" s="93">
        <v>22</v>
      </c>
      <c r="C48" s="93">
        <v>519320</v>
      </c>
      <c r="D48" s="93">
        <v>181519</v>
      </c>
      <c r="E48" s="93">
        <v>78565</v>
      </c>
      <c r="F48" s="93">
        <v>20779</v>
      </c>
      <c r="G48" s="93">
        <v>21908</v>
      </c>
      <c r="H48" s="65">
        <f t="shared" si="0"/>
        <v>3.8711312630143553E-2</v>
      </c>
    </row>
    <row r="49" spans="1:8" s="41" customFormat="1" ht="12">
      <c r="A49" s="72" t="s">
        <v>126</v>
      </c>
      <c r="B49" s="93"/>
      <c r="C49" s="93"/>
      <c r="D49" s="93"/>
      <c r="E49" s="93"/>
      <c r="F49" s="93"/>
      <c r="G49" s="93"/>
      <c r="H49" s="65"/>
    </row>
    <row r="50" spans="1:8" s="41" customFormat="1" ht="12">
      <c r="A50" s="71" t="s">
        <v>125</v>
      </c>
      <c r="B50" s="93">
        <v>80</v>
      </c>
      <c r="C50" s="93">
        <v>5608429</v>
      </c>
      <c r="D50" s="93">
        <v>1962095</v>
      </c>
      <c r="E50" s="93">
        <v>2623472</v>
      </c>
      <c r="F50" s="93">
        <v>485514</v>
      </c>
      <c r="G50" s="93">
        <v>413930</v>
      </c>
      <c r="H50" s="65">
        <f t="shared" si="0"/>
        <v>0.73141197904853572</v>
      </c>
    </row>
    <row r="51" spans="1:8" s="92" customFormat="1" ht="12">
      <c r="A51" s="58" t="s">
        <v>7</v>
      </c>
      <c r="B51" s="91">
        <v>658</v>
      </c>
      <c r="C51" s="91">
        <v>63131970</v>
      </c>
      <c r="D51" s="91">
        <v>22111524</v>
      </c>
      <c r="E51" s="91">
        <v>11669584</v>
      </c>
      <c r="F51" s="91">
        <v>3073115</v>
      </c>
      <c r="G51" s="91">
        <v>2985951</v>
      </c>
      <c r="H51" s="60">
        <f t="shared" si="0"/>
        <v>5.2761586023046272</v>
      </c>
    </row>
    <row r="52" spans="1:8" s="41" customFormat="1" ht="12">
      <c r="A52" s="62" t="s">
        <v>41</v>
      </c>
      <c r="B52" s="93">
        <v>487</v>
      </c>
      <c r="C52" s="93">
        <v>27686841</v>
      </c>
      <c r="D52" s="93">
        <v>9702993</v>
      </c>
      <c r="E52" s="93">
        <v>8775633</v>
      </c>
      <c r="F52" s="93">
        <v>2334975</v>
      </c>
      <c r="G52" s="93">
        <v>2236742</v>
      </c>
      <c r="H52" s="65">
        <f t="shared" si="0"/>
        <v>3.9523105183025633</v>
      </c>
    </row>
    <row r="53" spans="1:8" s="41" customFormat="1" ht="12">
      <c r="A53" s="71" t="s">
        <v>42</v>
      </c>
      <c r="B53" s="93">
        <v>290</v>
      </c>
      <c r="C53" s="93">
        <v>4977509</v>
      </c>
      <c r="D53" s="93">
        <v>1746683</v>
      </c>
      <c r="E53" s="93">
        <v>1789173</v>
      </c>
      <c r="F53" s="93">
        <v>312089</v>
      </c>
      <c r="G53" s="93">
        <v>302649</v>
      </c>
      <c r="H53" s="65">
        <f t="shared" si="0"/>
        <v>0.53477907870185848</v>
      </c>
    </row>
    <row r="54" spans="1:8" s="41" customFormat="1" ht="12">
      <c r="A54" s="73" t="s">
        <v>43</v>
      </c>
      <c r="B54" s="93">
        <v>66</v>
      </c>
      <c r="C54" s="93">
        <v>916110</v>
      </c>
      <c r="D54" s="93">
        <v>319540</v>
      </c>
      <c r="E54" s="93">
        <v>49933</v>
      </c>
      <c r="F54" s="93">
        <v>10158</v>
      </c>
      <c r="G54" s="93">
        <v>10738</v>
      </c>
      <c r="H54" s="65">
        <f t="shared" si="0"/>
        <v>1.897398553142603E-2</v>
      </c>
    </row>
    <row r="55" spans="1:8" s="41" customFormat="1" ht="12">
      <c r="A55" s="73" t="s">
        <v>44</v>
      </c>
      <c r="B55" s="93">
        <v>224</v>
      </c>
      <c r="C55" s="93">
        <v>4061398</v>
      </c>
      <c r="D55" s="93">
        <v>1427143</v>
      </c>
      <c r="E55" s="93">
        <v>1739241</v>
      </c>
      <c r="F55" s="93">
        <v>301931</v>
      </c>
      <c r="G55" s="93">
        <v>291911</v>
      </c>
      <c r="H55" s="65">
        <f t="shared" si="0"/>
        <v>0.51580509317043244</v>
      </c>
    </row>
    <row r="56" spans="1:8" s="41" customFormat="1" ht="12">
      <c r="A56" s="71" t="s">
        <v>45</v>
      </c>
      <c r="B56" s="93">
        <v>197</v>
      </c>
      <c r="C56" s="93">
        <v>22709332</v>
      </c>
      <c r="D56" s="93">
        <v>7956310</v>
      </c>
      <c r="E56" s="93">
        <v>6986460</v>
      </c>
      <c r="F56" s="93">
        <v>2022886</v>
      </c>
      <c r="G56" s="93">
        <v>1934093</v>
      </c>
      <c r="H56" s="65">
        <f t="shared" si="0"/>
        <v>3.4175314396007046</v>
      </c>
    </row>
    <row r="57" spans="1:8" s="41" customFormat="1" ht="12">
      <c r="A57" s="73" t="s">
        <v>46</v>
      </c>
      <c r="B57" s="93">
        <v>41</v>
      </c>
      <c r="C57" s="93">
        <v>3548630</v>
      </c>
      <c r="D57" s="93">
        <v>1247350</v>
      </c>
      <c r="E57" s="93">
        <v>800598</v>
      </c>
      <c r="F57" s="93">
        <v>140774</v>
      </c>
      <c r="G57" s="93">
        <v>132634</v>
      </c>
      <c r="H57" s="65">
        <f t="shared" si="0"/>
        <v>0.23436353110217545</v>
      </c>
    </row>
    <row r="58" spans="1:8" s="41" customFormat="1" ht="12">
      <c r="A58" s="73" t="s">
        <v>47</v>
      </c>
      <c r="B58" s="93">
        <v>48</v>
      </c>
      <c r="C58" s="93">
        <v>9995147</v>
      </c>
      <c r="D58" s="93">
        <v>3497784</v>
      </c>
      <c r="E58" s="93">
        <v>587504</v>
      </c>
      <c r="F58" s="93">
        <v>98152</v>
      </c>
      <c r="G58" s="93">
        <v>95046</v>
      </c>
      <c r="H58" s="65">
        <f t="shared" si="0"/>
        <v>0.16794574677034071</v>
      </c>
    </row>
    <row r="59" spans="1:8" s="41" customFormat="1" ht="12">
      <c r="A59" s="73" t="s">
        <v>48</v>
      </c>
      <c r="B59" s="93">
        <v>11</v>
      </c>
      <c r="C59" s="93">
        <v>3355508</v>
      </c>
      <c r="D59" s="93">
        <v>1177193</v>
      </c>
      <c r="E59" s="93">
        <v>2062964</v>
      </c>
      <c r="F59" s="93">
        <v>759809</v>
      </c>
      <c r="G59" s="93">
        <v>714176</v>
      </c>
      <c r="H59" s="65">
        <f t="shared" si="0"/>
        <v>1.2619449702823353</v>
      </c>
    </row>
    <row r="60" spans="1:8" s="41" customFormat="1" ht="12">
      <c r="A60" s="73" t="s">
        <v>49</v>
      </c>
      <c r="B60" s="93">
        <v>96</v>
      </c>
      <c r="C60" s="93">
        <v>5791924</v>
      </c>
      <c r="D60" s="93">
        <v>2027407</v>
      </c>
      <c r="E60" s="93">
        <v>3517072</v>
      </c>
      <c r="F60" s="93">
        <v>1017309</v>
      </c>
      <c r="G60" s="93">
        <v>986087</v>
      </c>
      <c r="H60" s="65">
        <f t="shared" si="0"/>
        <v>1.7424101760781616</v>
      </c>
    </row>
    <row r="61" spans="1:8" s="41" customFormat="1" ht="12">
      <c r="A61" s="62" t="s">
        <v>50</v>
      </c>
      <c r="B61" s="93">
        <v>171</v>
      </c>
      <c r="C61" s="93">
        <v>35445129</v>
      </c>
      <c r="D61" s="93">
        <v>12408531</v>
      </c>
      <c r="E61" s="93">
        <v>2893950</v>
      </c>
      <c r="F61" s="93">
        <v>738140</v>
      </c>
      <c r="G61" s="93">
        <v>749209</v>
      </c>
      <c r="H61" s="65">
        <f t="shared" si="0"/>
        <v>1.3238480840020641</v>
      </c>
    </row>
    <row r="62" spans="1:8" s="41" customFormat="1" ht="12">
      <c r="A62" s="71" t="s">
        <v>51</v>
      </c>
      <c r="B62" s="93">
        <v>33</v>
      </c>
      <c r="C62" s="93">
        <v>528428</v>
      </c>
      <c r="D62" s="93">
        <v>183307</v>
      </c>
      <c r="E62" s="93">
        <v>37518</v>
      </c>
      <c r="F62" s="93">
        <v>7422</v>
      </c>
      <c r="G62" s="93">
        <v>7787</v>
      </c>
      <c r="H62" s="65">
        <f t="shared" si="0"/>
        <v>1.3759585149302896E-2</v>
      </c>
    </row>
    <row r="63" spans="1:8" s="41" customFormat="1" ht="12">
      <c r="A63" s="74" t="s">
        <v>127</v>
      </c>
      <c r="B63" s="93"/>
      <c r="C63" s="94"/>
      <c r="D63" s="94"/>
      <c r="E63" s="94"/>
      <c r="F63" s="94"/>
      <c r="G63" s="94"/>
      <c r="H63" s="67"/>
    </row>
    <row r="64" spans="1:8" s="41" customFormat="1" ht="12">
      <c r="A64" s="73" t="s">
        <v>122</v>
      </c>
      <c r="B64" s="93">
        <v>22</v>
      </c>
      <c r="C64" s="94">
        <v>6867482</v>
      </c>
      <c r="D64" s="94">
        <v>2403553</v>
      </c>
      <c r="E64" s="94">
        <v>530444</v>
      </c>
      <c r="F64" s="94">
        <v>170836</v>
      </c>
      <c r="G64" s="94">
        <v>170823</v>
      </c>
      <c r="H64" s="67">
        <f t="shared" si="0"/>
        <v>0.30184327904961711</v>
      </c>
    </row>
    <row r="65" spans="1:8" s="41" customFormat="1" ht="12">
      <c r="A65" s="71" t="s">
        <v>52</v>
      </c>
      <c r="B65" s="93">
        <v>10</v>
      </c>
      <c r="C65" s="93">
        <v>282923</v>
      </c>
      <c r="D65" s="93">
        <v>98632</v>
      </c>
      <c r="E65" s="93">
        <v>53992</v>
      </c>
      <c r="F65" s="93">
        <v>4879</v>
      </c>
      <c r="G65" s="93">
        <v>5244</v>
      </c>
      <c r="H65" s="65">
        <f t="shared" si="0"/>
        <v>9.2661184696217272E-3</v>
      </c>
    </row>
    <row r="66" spans="1:8" s="41" customFormat="1" ht="12">
      <c r="A66" s="71" t="s">
        <v>53</v>
      </c>
      <c r="B66" s="93">
        <v>24</v>
      </c>
      <c r="C66" s="93">
        <v>4911235</v>
      </c>
      <c r="D66" s="93">
        <v>1718507</v>
      </c>
      <c r="E66" s="93">
        <v>734694</v>
      </c>
      <c r="F66" s="93">
        <v>111166</v>
      </c>
      <c r="G66" s="93">
        <v>118507</v>
      </c>
      <c r="H66" s="65">
        <f t="shared" si="0"/>
        <v>0.20940120165512241</v>
      </c>
    </row>
    <row r="67" spans="1:8" s="41" customFormat="1" ht="12">
      <c r="A67" s="71" t="s">
        <v>54</v>
      </c>
      <c r="B67" s="93">
        <v>8</v>
      </c>
      <c r="C67" s="94">
        <v>17451920</v>
      </c>
      <c r="D67" s="94">
        <v>6114082</v>
      </c>
      <c r="E67" s="94">
        <v>1102213</v>
      </c>
      <c r="F67" s="94">
        <v>330074</v>
      </c>
      <c r="G67" s="94">
        <v>334978</v>
      </c>
      <c r="H67" s="67">
        <f t="shared" si="0"/>
        <v>0.59190423964854055</v>
      </c>
    </row>
    <row r="68" spans="1:8" s="41" customFormat="1" ht="12">
      <c r="A68" s="74" t="s">
        <v>265</v>
      </c>
      <c r="B68" s="93"/>
      <c r="C68" s="93"/>
      <c r="D68" s="93"/>
      <c r="E68" s="93"/>
      <c r="F68" s="93"/>
      <c r="G68" s="93"/>
      <c r="H68" s="65"/>
    </row>
    <row r="69" spans="1:8" s="41" customFormat="1" ht="12">
      <c r="A69" s="73" t="s">
        <v>266</v>
      </c>
      <c r="B69" s="93">
        <v>74</v>
      </c>
      <c r="C69" s="93">
        <v>5403141</v>
      </c>
      <c r="D69" s="93">
        <v>1890450</v>
      </c>
      <c r="E69" s="93">
        <v>435089</v>
      </c>
      <c r="F69" s="93">
        <v>113763</v>
      </c>
      <c r="G69" s="93">
        <v>111870</v>
      </c>
      <c r="H69" s="65">
        <f t="shared" si="0"/>
        <v>0.19767366002985937</v>
      </c>
    </row>
    <row r="70" spans="1:8" s="92" customFormat="1" ht="12">
      <c r="A70" s="58" t="s">
        <v>8</v>
      </c>
      <c r="B70" s="91">
        <v>68</v>
      </c>
      <c r="C70" s="91">
        <v>8659025</v>
      </c>
      <c r="D70" s="91">
        <v>3032180</v>
      </c>
      <c r="E70" s="91">
        <v>2444326</v>
      </c>
      <c r="F70" s="91">
        <v>206642</v>
      </c>
      <c r="G70" s="91">
        <v>197508</v>
      </c>
      <c r="H70" s="60">
        <f t="shared" si="0"/>
        <v>0.34899552377918536</v>
      </c>
    </row>
    <row r="71" spans="1:8" s="41" customFormat="1" ht="12">
      <c r="A71" s="62" t="s">
        <v>56</v>
      </c>
      <c r="B71" s="93">
        <v>11</v>
      </c>
      <c r="C71" s="93">
        <v>1010282</v>
      </c>
      <c r="D71" s="93">
        <v>356100</v>
      </c>
      <c r="E71" s="93">
        <v>697127</v>
      </c>
      <c r="F71" s="93">
        <v>27381</v>
      </c>
      <c r="G71" s="93">
        <v>21985</v>
      </c>
      <c r="H71" s="65">
        <f t="shared" si="0"/>
        <v>3.8847371196535786E-2</v>
      </c>
    </row>
    <row r="72" spans="1:8" s="41" customFormat="1" ht="12">
      <c r="A72" s="71" t="s">
        <v>57</v>
      </c>
      <c r="B72" s="93">
        <v>7</v>
      </c>
      <c r="C72" s="94">
        <v>781844</v>
      </c>
      <c r="D72" s="94">
        <v>274481</v>
      </c>
      <c r="E72" s="94">
        <v>574196</v>
      </c>
      <c r="F72" s="94">
        <v>10017</v>
      </c>
      <c r="G72" s="94">
        <v>10190</v>
      </c>
      <c r="H72" s="67">
        <f t="shared" si="0"/>
        <v>1.8005672617361822E-2</v>
      </c>
    </row>
    <row r="73" spans="1:8" s="41" customFormat="1" ht="12">
      <c r="A73" s="71" t="s">
        <v>58</v>
      </c>
      <c r="B73" s="93">
        <v>4</v>
      </c>
      <c r="C73" s="94">
        <v>228438</v>
      </c>
      <c r="D73" s="94">
        <v>81619</v>
      </c>
      <c r="E73" s="94">
        <v>122931</v>
      </c>
      <c r="F73" s="94">
        <v>17364</v>
      </c>
      <c r="G73" s="94">
        <v>11795</v>
      </c>
      <c r="H73" s="67">
        <f t="shared" si="0"/>
        <v>2.0841698579173965E-2</v>
      </c>
    </row>
    <row r="74" spans="1:8" s="41" customFormat="1" ht="12">
      <c r="A74" s="72" t="s">
        <v>267</v>
      </c>
      <c r="B74" s="93"/>
      <c r="C74" s="93"/>
      <c r="D74" s="93"/>
      <c r="E74" s="93"/>
      <c r="F74" s="93"/>
      <c r="G74" s="93"/>
      <c r="H74" s="65"/>
    </row>
    <row r="75" spans="1:8" s="41" customFormat="1" ht="12">
      <c r="A75" s="71" t="s">
        <v>268</v>
      </c>
      <c r="B75" s="93">
        <v>57</v>
      </c>
      <c r="C75" s="93">
        <v>7648743</v>
      </c>
      <c r="D75" s="93">
        <v>2676080</v>
      </c>
      <c r="E75" s="93">
        <v>1747198</v>
      </c>
      <c r="F75" s="93">
        <v>179262</v>
      </c>
      <c r="G75" s="93">
        <v>175524</v>
      </c>
      <c r="H75" s="65">
        <f t="shared" si="0"/>
        <v>0.31014991957701826</v>
      </c>
    </row>
    <row r="76" spans="1:8" s="92" customFormat="1" ht="12">
      <c r="A76" s="58" t="s">
        <v>9</v>
      </c>
      <c r="B76" s="91">
        <v>607</v>
      </c>
      <c r="C76" s="91">
        <v>35937456</v>
      </c>
      <c r="D76" s="91">
        <v>12601181</v>
      </c>
      <c r="E76" s="91">
        <v>14580764</v>
      </c>
      <c r="F76" s="91">
        <v>2669290</v>
      </c>
      <c r="G76" s="91">
        <v>2764509</v>
      </c>
      <c r="H76" s="60">
        <f t="shared" si="0"/>
        <v>4.8848718353042502</v>
      </c>
    </row>
    <row r="77" spans="1:8" s="92" customFormat="1" ht="12">
      <c r="A77" s="72" t="s">
        <v>106</v>
      </c>
      <c r="B77" s="93"/>
      <c r="C77" s="93"/>
      <c r="D77" s="93"/>
      <c r="E77" s="93"/>
      <c r="F77" s="93"/>
      <c r="G77" s="93"/>
      <c r="H77" s="65"/>
    </row>
    <row r="78" spans="1:8" s="92" customFormat="1" ht="12">
      <c r="A78" s="71" t="s">
        <v>107</v>
      </c>
      <c r="B78" s="93">
        <v>485</v>
      </c>
      <c r="C78" s="93">
        <v>23050552</v>
      </c>
      <c r="D78" s="93">
        <v>8089636</v>
      </c>
      <c r="E78" s="93">
        <v>10531629</v>
      </c>
      <c r="F78" s="93">
        <v>1777589</v>
      </c>
      <c r="G78" s="93">
        <v>1799365</v>
      </c>
      <c r="H78" s="65">
        <f t="shared" ref="H78:H84" si="1">G78/$G$11*100</f>
        <v>3.1794678222904076</v>
      </c>
    </row>
    <row r="79" spans="1:8" s="41" customFormat="1" ht="12">
      <c r="A79" s="62" t="s">
        <v>59</v>
      </c>
      <c r="B79" s="93">
        <v>78</v>
      </c>
      <c r="C79" s="93">
        <v>3430087</v>
      </c>
      <c r="D79" s="93">
        <v>1202189</v>
      </c>
      <c r="E79" s="93">
        <v>817057</v>
      </c>
      <c r="F79" s="93">
        <v>230472</v>
      </c>
      <c r="G79" s="93">
        <v>278804</v>
      </c>
      <c r="H79" s="65">
        <f t="shared" si="1"/>
        <v>0.4926450979794843</v>
      </c>
    </row>
    <row r="80" spans="1:8" s="41" customFormat="1" ht="12">
      <c r="A80" s="62" t="s">
        <v>60</v>
      </c>
      <c r="B80" s="93">
        <v>22</v>
      </c>
      <c r="C80" s="93">
        <v>5118047</v>
      </c>
      <c r="D80" s="93">
        <v>1789674</v>
      </c>
      <c r="E80" s="93">
        <v>1412420</v>
      </c>
      <c r="F80" s="93">
        <v>104332</v>
      </c>
      <c r="G80" s="93">
        <v>89725</v>
      </c>
      <c r="H80" s="65">
        <f t="shared" si="1"/>
        <v>0.15854356973432673</v>
      </c>
    </row>
    <row r="81" spans="1:8" s="41" customFormat="1" ht="12">
      <c r="A81" s="72" t="s">
        <v>118</v>
      </c>
      <c r="B81" s="93"/>
      <c r="C81" s="94"/>
      <c r="D81" s="94"/>
      <c r="E81" s="94"/>
      <c r="F81" s="94"/>
      <c r="G81" s="94"/>
      <c r="H81" s="67"/>
    </row>
    <row r="82" spans="1:8" s="41" customFormat="1" ht="12">
      <c r="A82" s="71" t="s">
        <v>119</v>
      </c>
      <c r="B82" s="93">
        <v>9</v>
      </c>
      <c r="C82" s="94">
        <v>2397499</v>
      </c>
      <c r="D82" s="94">
        <v>838795</v>
      </c>
      <c r="E82" s="94">
        <v>1574769</v>
      </c>
      <c r="F82" s="94">
        <v>504509</v>
      </c>
      <c r="G82" s="94">
        <v>542812</v>
      </c>
      <c r="H82" s="67">
        <f t="shared" si="1"/>
        <v>0.95914574727923518</v>
      </c>
    </row>
    <row r="83" spans="1:8" s="41" customFormat="1" ht="12">
      <c r="A83" s="72" t="s">
        <v>269</v>
      </c>
      <c r="B83" s="93"/>
      <c r="C83" s="93"/>
      <c r="D83" s="93"/>
      <c r="E83" s="93"/>
      <c r="F83" s="93"/>
      <c r="G83" s="93"/>
      <c r="H83" s="65"/>
    </row>
    <row r="84" spans="1:8" s="41" customFormat="1" ht="12">
      <c r="A84" s="71" t="s">
        <v>270</v>
      </c>
      <c r="B84" s="93">
        <v>13</v>
      </c>
      <c r="C84" s="93">
        <v>1941272</v>
      </c>
      <c r="D84" s="93">
        <v>680887</v>
      </c>
      <c r="E84" s="93">
        <v>244891</v>
      </c>
      <c r="F84" s="93">
        <v>52388</v>
      </c>
      <c r="G84" s="93">
        <v>53804</v>
      </c>
      <c r="H84" s="65">
        <f t="shared" si="1"/>
        <v>9.5071365015165402E-2</v>
      </c>
    </row>
    <row r="85" spans="1:8" s="92" customFormat="1" ht="12">
      <c r="A85" s="75" t="s">
        <v>108</v>
      </c>
      <c r="B85" s="91"/>
      <c r="C85" s="91"/>
      <c r="D85" s="91"/>
      <c r="E85" s="91"/>
      <c r="F85" s="91"/>
      <c r="G85" s="91"/>
      <c r="H85" s="60"/>
    </row>
    <row r="86" spans="1:8" s="92" customFormat="1" ht="12">
      <c r="A86" s="76" t="s">
        <v>109</v>
      </c>
      <c r="B86" s="91">
        <v>965</v>
      </c>
      <c r="C86" s="91">
        <v>93746105</v>
      </c>
      <c r="D86" s="91">
        <v>33356183</v>
      </c>
      <c r="E86" s="91">
        <v>29584426</v>
      </c>
      <c r="F86" s="91">
        <v>4873224</v>
      </c>
      <c r="G86" s="91">
        <v>5745227</v>
      </c>
      <c r="H86" s="60">
        <f t="shared" ref="H86:H113" si="2">G86/$G$11*100</f>
        <v>10.151783756077313</v>
      </c>
    </row>
    <row r="87" spans="1:8" s="41" customFormat="1" ht="12">
      <c r="A87" s="62" t="s">
        <v>62</v>
      </c>
      <c r="B87" s="93">
        <v>571</v>
      </c>
      <c r="C87" s="93">
        <v>92402963</v>
      </c>
      <c r="D87" s="93">
        <v>32880765</v>
      </c>
      <c r="E87" s="93">
        <v>29255358</v>
      </c>
      <c r="F87" s="93">
        <v>4845914</v>
      </c>
      <c r="G87" s="93">
        <v>5713926</v>
      </c>
      <c r="H87" s="65">
        <f t="shared" si="2"/>
        <v>10.096475065341686</v>
      </c>
    </row>
    <row r="88" spans="1:8" s="41" customFormat="1" ht="12">
      <c r="A88" s="74" t="s">
        <v>110</v>
      </c>
      <c r="B88" s="93"/>
      <c r="C88" s="93"/>
      <c r="D88" s="93"/>
      <c r="E88" s="93"/>
      <c r="F88" s="93"/>
      <c r="G88" s="93"/>
      <c r="H88" s="65"/>
    </row>
    <row r="89" spans="1:8" s="41" customFormat="1" ht="12">
      <c r="A89" s="73" t="s">
        <v>111</v>
      </c>
      <c r="B89" s="93">
        <v>22</v>
      </c>
      <c r="C89" s="93">
        <v>989426</v>
      </c>
      <c r="D89" s="93">
        <v>345363</v>
      </c>
      <c r="E89" s="93">
        <v>232129</v>
      </c>
      <c r="F89" s="93">
        <v>65323</v>
      </c>
      <c r="G89" s="93">
        <v>65267</v>
      </c>
      <c r="H89" s="65">
        <f t="shared" si="2"/>
        <v>0.11532642146392091</v>
      </c>
    </row>
    <row r="90" spans="1:8" s="41" customFormat="1" ht="12">
      <c r="A90" s="71" t="s">
        <v>65</v>
      </c>
      <c r="B90" s="93">
        <v>57</v>
      </c>
      <c r="C90" s="93">
        <v>6344671</v>
      </c>
      <c r="D90" s="93">
        <v>2223273</v>
      </c>
      <c r="E90" s="93">
        <v>1430616</v>
      </c>
      <c r="F90" s="93">
        <v>193807</v>
      </c>
      <c r="G90" s="93">
        <v>197303</v>
      </c>
      <c r="H90" s="65">
        <f t="shared" si="2"/>
        <v>0.34863328993359566</v>
      </c>
    </row>
    <row r="91" spans="1:8" s="41" customFormat="1" ht="12">
      <c r="A91" s="71" t="s">
        <v>66</v>
      </c>
      <c r="B91" s="93">
        <v>94</v>
      </c>
      <c r="C91" s="93">
        <v>16726370</v>
      </c>
      <c r="D91" s="93">
        <v>5864980</v>
      </c>
      <c r="E91" s="93">
        <v>7564239</v>
      </c>
      <c r="F91" s="93">
        <v>1358367</v>
      </c>
      <c r="G91" s="93">
        <v>1660026</v>
      </c>
      <c r="H91" s="65">
        <f t="shared" si="2"/>
        <v>2.9332565939458957</v>
      </c>
    </row>
    <row r="92" spans="1:8" s="41" customFormat="1" ht="12">
      <c r="A92" s="71" t="s">
        <v>67</v>
      </c>
      <c r="B92" s="93">
        <v>325</v>
      </c>
      <c r="C92" s="93">
        <v>66587253</v>
      </c>
      <c r="D92" s="93">
        <v>23827649</v>
      </c>
      <c r="E92" s="93">
        <v>18493697</v>
      </c>
      <c r="F92" s="93">
        <v>2710907</v>
      </c>
      <c r="G92" s="93">
        <v>3295173</v>
      </c>
      <c r="H92" s="65">
        <f t="shared" si="2"/>
        <v>5.8225521349921499</v>
      </c>
    </row>
    <row r="93" spans="1:8" s="41" customFormat="1" ht="12">
      <c r="A93" s="73" t="s">
        <v>68</v>
      </c>
      <c r="B93" s="93">
        <v>54</v>
      </c>
      <c r="C93" s="93">
        <v>1698363</v>
      </c>
      <c r="D93" s="93">
        <v>593959</v>
      </c>
      <c r="E93" s="93">
        <v>696685</v>
      </c>
      <c r="F93" s="93">
        <v>242937</v>
      </c>
      <c r="G93" s="93">
        <v>223396</v>
      </c>
      <c r="H93" s="65">
        <f t="shared" si="2"/>
        <v>0.39473947399687553</v>
      </c>
    </row>
    <row r="94" spans="1:8" s="41" customFormat="1" ht="12">
      <c r="A94" s="71" t="s">
        <v>69</v>
      </c>
      <c r="B94" s="93">
        <v>72</v>
      </c>
      <c r="C94" s="93">
        <v>1755244</v>
      </c>
      <c r="D94" s="93">
        <v>619499</v>
      </c>
      <c r="E94" s="93">
        <v>1534677</v>
      </c>
      <c r="F94" s="93">
        <v>517510</v>
      </c>
      <c r="G94" s="93">
        <v>496158</v>
      </c>
      <c r="H94" s="65">
        <f t="shared" si="2"/>
        <v>0.87670839200049144</v>
      </c>
    </row>
    <row r="95" spans="1:8" s="41" customFormat="1" ht="12">
      <c r="A95" s="62" t="s">
        <v>70</v>
      </c>
      <c r="B95" s="93">
        <v>394</v>
      </c>
      <c r="C95" s="93">
        <v>1343142</v>
      </c>
      <c r="D95" s="93">
        <v>475419</v>
      </c>
      <c r="E95" s="93">
        <v>329067</v>
      </c>
      <c r="F95" s="93">
        <v>27310</v>
      </c>
      <c r="G95" s="93">
        <v>31300</v>
      </c>
      <c r="H95" s="65">
        <f t="shared" si="2"/>
        <v>5.530692374125859E-2</v>
      </c>
    </row>
    <row r="96" spans="1:8" s="41" customFormat="1" ht="12">
      <c r="A96" s="71" t="s">
        <v>71</v>
      </c>
      <c r="B96" s="93">
        <v>374</v>
      </c>
      <c r="C96" s="93">
        <v>500274</v>
      </c>
      <c r="D96" s="93">
        <v>172301</v>
      </c>
      <c r="E96" s="93">
        <v>123677</v>
      </c>
      <c r="F96" s="93">
        <v>13236</v>
      </c>
      <c r="G96" s="93">
        <v>13542</v>
      </c>
      <c r="H96" s="65">
        <f t="shared" si="2"/>
        <v>2.3928637741345807E-2</v>
      </c>
    </row>
    <row r="97" spans="1:8" s="41" customFormat="1" ht="12">
      <c r="A97" s="71" t="s">
        <v>72</v>
      </c>
      <c r="B97" s="93">
        <v>20</v>
      </c>
      <c r="C97" s="93">
        <v>842867</v>
      </c>
      <c r="D97" s="93">
        <v>303118</v>
      </c>
      <c r="E97" s="93">
        <v>205390</v>
      </c>
      <c r="F97" s="93">
        <v>14074</v>
      </c>
      <c r="G97" s="93">
        <v>17758</v>
      </c>
      <c r="H97" s="65">
        <f t="shared" si="2"/>
        <v>3.1378285999912783E-2</v>
      </c>
    </row>
    <row r="98" spans="1:8" s="92" customFormat="1" ht="12">
      <c r="A98" s="58" t="s">
        <v>10</v>
      </c>
      <c r="B98" s="91">
        <v>1603</v>
      </c>
      <c r="C98" s="91">
        <v>84917385</v>
      </c>
      <c r="D98" s="91">
        <v>29733427</v>
      </c>
      <c r="E98" s="91">
        <v>23895992</v>
      </c>
      <c r="F98" s="91">
        <v>6211742</v>
      </c>
      <c r="G98" s="91">
        <v>6251328</v>
      </c>
      <c r="H98" s="60">
        <f t="shared" si="2"/>
        <v>11.046061373086088</v>
      </c>
    </row>
    <row r="99" spans="1:8" s="41" customFormat="1" ht="12">
      <c r="A99" s="62" t="s">
        <v>73</v>
      </c>
      <c r="B99" s="93">
        <v>594</v>
      </c>
      <c r="C99" s="93">
        <v>6011090</v>
      </c>
      <c r="D99" s="93">
        <v>2102691</v>
      </c>
      <c r="E99" s="93">
        <v>2332521</v>
      </c>
      <c r="F99" s="93">
        <v>444881</v>
      </c>
      <c r="G99" s="93">
        <v>466771</v>
      </c>
      <c r="H99" s="65">
        <f t="shared" si="2"/>
        <v>0.82478172848661391</v>
      </c>
    </row>
    <row r="100" spans="1:8" s="41" customFormat="1" ht="12">
      <c r="A100" s="62" t="s">
        <v>74</v>
      </c>
      <c r="B100" s="93">
        <v>807</v>
      </c>
      <c r="C100" s="93">
        <v>67468343</v>
      </c>
      <c r="D100" s="93">
        <v>23620404</v>
      </c>
      <c r="E100" s="93">
        <v>17942549</v>
      </c>
      <c r="F100" s="93">
        <v>4781377</v>
      </c>
      <c r="G100" s="93">
        <v>4733584</v>
      </c>
      <c r="H100" s="65">
        <f t="shared" si="2"/>
        <v>8.3642162719118787</v>
      </c>
    </row>
    <row r="101" spans="1:8" s="41" customFormat="1" ht="12">
      <c r="A101" s="72" t="s">
        <v>112</v>
      </c>
      <c r="B101" s="93"/>
      <c r="C101" s="93"/>
      <c r="D101" s="93"/>
      <c r="E101" s="93"/>
      <c r="F101" s="93"/>
      <c r="G101" s="93"/>
      <c r="H101" s="65"/>
    </row>
    <row r="102" spans="1:8" s="41" customFormat="1" ht="12">
      <c r="A102" s="71" t="s">
        <v>113</v>
      </c>
      <c r="B102" s="93">
        <v>63</v>
      </c>
      <c r="C102" s="93">
        <v>2235075</v>
      </c>
      <c r="D102" s="93">
        <v>784466</v>
      </c>
      <c r="E102" s="93">
        <v>968882</v>
      </c>
      <c r="F102" s="93">
        <v>228970</v>
      </c>
      <c r="G102" s="93">
        <v>244760</v>
      </c>
      <c r="H102" s="65">
        <f t="shared" si="2"/>
        <v>0.4324895416904298</v>
      </c>
    </row>
    <row r="103" spans="1:8" s="41" customFormat="1" ht="12">
      <c r="A103" s="72" t="s">
        <v>115</v>
      </c>
      <c r="B103" s="93"/>
      <c r="C103" s="93"/>
      <c r="D103" s="93"/>
      <c r="E103" s="93"/>
      <c r="F103" s="93"/>
      <c r="G103" s="93"/>
      <c r="H103" s="65"/>
    </row>
    <row r="104" spans="1:8" s="41" customFormat="1" ht="12">
      <c r="A104" s="71" t="s">
        <v>114</v>
      </c>
      <c r="B104" s="93">
        <v>31</v>
      </c>
      <c r="C104" s="93">
        <v>2604949</v>
      </c>
      <c r="D104" s="93">
        <v>910985</v>
      </c>
      <c r="E104" s="93">
        <v>97445</v>
      </c>
      <c r="F104" s="93">
        <v>26755</v>
      </c>
      <c r="G104" s="93">
        <v>23564</v>
      </c>
      <c r="H104" s="65">
        <f t="shared" si="2"/>
        <v>4.1637455304760942E-2</v>
      </c>
    </row>
    <row r="105" spans="1:8" s="41" customFormat="1" ht="12">
      <c r="A105" s="62" t="s">
        <v>75</v>
      </c>
      <c r="B105" s="93">
        <v>36</v>
      </c>
      <c r="C105" s="93">
        <v>312747</v>
      </c>
      <c r="D105" s="93">
        <v>111485</v>
      </c>
      <c r="E105" s="93">
        <v>250301</v>
      </c>
      <c r="F105" s="93">
        <v>58892</v>
      </c>
      <c r="G105" s="93">
        <v>49734</v>
      </c>
      <c r="H105" s="65">
        <f t="shared" si="2"/>
        <v>8.7879697934433065E-2</v>
      </c>
    </row>
    <row r="106" spans="1:8" s="41" customFormat="1" ht="12">
      <c r="A106" s="62" t="s">
        <v>76</v>
      </c>
      <c r="B106" s="93">
        <v>47</v>
      </c>
      <c r="C106" s="93">
        <v>5935043</v>
      </c>
      <c r="D106" s="93">
        <v>2081228</v>
      </c>
      <c r="E106" s="93">
        <v>2156316</v>
      </c>
      <c r="F106" s="93">
        <v>633339</v>
      </c>
      <c r="G106" s="93">
        <v>696903</v>
      </c>
      <c r="H106" s="65">
        <f t="shared" si="2"/>
        <v>1.2314236765512567</v>
      </c>
    </row>
    <row r="107" spans="1:8" s="41" customFormat="1" ht="12">
      <c r="A107" s="71" t="s">
        <v>77</v>
      </c>
      <c r="B107" s="93">
        <v>14</v>
      </c>
      <c r="C107" s="93">
        <v>1932686</v>
      </c>
      <c r="D107" s="93">
        <v>680938</v>
      </c>
      <c r="E107" s="93">
        <v>501365</v>
      </c>
      <c r="F107" s="93">
        <v>105806</v>
      </c>
      <c r="G107" s="93">
        <v>139431</v>
      </c>
      <c r="H107" s="65">
        <f t="shared" si="2"/>
        <v>0.24637379182643535</v>
      </c>
    </row>
    <row r="108" spans="1:8" s="41" customFormat="1" ht="12">
      <c r="A108" s="71" t="s">
        <v>78</v>
      </c>
      <c r="B108" s="93">
        <v>33</v>
      </c>
      <c r="C108" s="93">
        <v>4002358</v>
      </c>
      <c r="D108" s="93">
        <v>1400290</v>
      </c>
      <c r="E108" s="93">
        <v>1654951</v>
      </c>
      <c r="F108" s="93">
        <v>527533</v>
      </c>
      <c r="G108" s="93">
        <v>557472</v>
      </c>
      <c r="H108" s="65">
        <f t="shared" si="2"/>
        <v>0.98504988472482136</v>
      </c>
    </row>
    <row r="109" spans="1:8" s="41" customFormat="1" ht="12">
      <c r="A109" s="62" t="s">
        <v>79</v>
      </c>
      <c r="B109" s="93">
        <v>24</v>
      </c>
      <c r="C109" s="93">
        <v>350138</v>
      </c>
      <c r="D109" s="93">
        <v>122167</v>
      </c>
      <c r="E109" s="93">
        <v>147977</v>
      </c>
      <c r="F109" s="93">
        <v>37528</v>
      </c>
      <c r="G109" s="93">
        <v>36011</v>
      </c>
      <c r="H109" s="65">
        <f t="shared" si="2"/>
        <v>6.3631234212347065E-2</v>
      </c>
    </row>
    <row r="110" spans="1:8" s="41" customFormat="1" ht="12">
      <c r="A110" s="71" t="s">
        <v>80</v>
      </c>
      <c r="B110" s="93">
        <v>15</v>
      </c>
      <c r="C110" s="94">
        <v>18151</v>
      </c>
      <c r="D110" s="94">
        <v>6004</v>
      </c>
      <c r="E110" s="94">
        <v>11573</v>
      </c>
      <c r="F110" s="94">
        <v>2438</v>
      </c>
      <c r="G110" s="94">
        <v>1525</v>
      </c>
      <c r="H110" s="67">
        <f t="shared" si="2"/>
        <v>2.6946664123137171E-3</v>
      </c>
    </row>
    <row r="111" spans="1:8" s="41" customFormat="1" ht="12">
      <c r="A111" s="71" t="s">
        <v>273</v>
      </c>
      <c r="B111" s="93">
        <v>6</v>
      </c>
      <c r="C111" s="94">
        <v>328747</v>
      </c>
      <c r="D111" s="94">
        <v>115041</v>
      </c>
      <c r="E111" s="94">
        <v>135105</v>
      </c>
      <c r="F111" s="94">
        <v>34482</v>
      </c>
      <c r="G111" s="94">
        <v>34034</v>
      </c>
      <c r="H111" s="67">
        <f t="shared" si="2"/>
        <v>6.0137886345367243E-2</v>
      </c>
    </row>
    <row r="112" spans="1:8" s="41" customFormat="1" ht="12">
      <c r="A112" s="74" t="s">
        <v>271</v>
      </c>
      <c r="B112" s="93"/>
      <c r="C112" s="94"/>
      <c r="D112" s="94"/>
      <c r="E112" s="94"/>
      <c r="F112" s="94"/>
      <c r="G112" s="94"/>
      <c r="H112" s="67"/>
    </row>
    <row r="113" spans="1:8" s="41" customFormat="1" ht="12">
      <c r="A113" s="79" t="s">
        <v>272</v>
      </c>
      <c r="B113" s="101">
        <v>3</v>
      </c>
      <c r="C113" s="98">
        <v>3241</v>
      </c>
      <c r="D113" s="98">
        <v>1122</v>
      </c>
      <c r="E113" s="98">
        <v>1299</v>
      </c>
      <c r="F113" s="98">
        <v>608</v>
      </c>
      <c r="G113" s="98">
        <v>452</v>
      </c>
      <c r="H113" s="81">
        <f t="shared" si="2"/>
        <v>7.9868145466609848E-4</v>
      </c>
    </row>
    <row r="114" spans="1:8" s="41" customFormat="1" ht="12"/>
    <row r="115" spans="1:8" s="41" customFormat="1" ht="12">
      <c r="A115" s="41" t="s">
        <v>81</v>
      </c>
    </row>
    <row r="116" spans="1:8" s="41" customFormat="1" ht="12">
      <c r="A116" s="41" t="s">
        <v>83</v>
      </c>
    </row>
    <row r="117" spans="1:8" s="41" customFormat="1" ht="12">
      <c r="A117" s="41" t="s">
        <v>82</v>
      </c>
    </row>
    <row r="118" spans="1:8" s="41" customFormat="1" ht="12"/>
    <row r="119" spans="1:8" s="41" customFormat="1" ht="12">
      <c r="A119" s="41" t="s">
        <v>274</v>
      </c>
    </row>
  </sheetData>
  <phoneticPr fontId="1" type="noConversion"/>
  <pageMargins left="0.75" right="0.75" top="1" bottom="1" header="0.5" footer="0.5"/>
  <pageSetup scale="97"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8"/>
  <sheetViews>
    <sheetView showGridLines="0" zoomScaleNormal="100" workbookViewId="0">
      <selection sqref="A1:IV65536"/>
    </sheetView>
  </sheetViews>
  <sheetFormatPr defaultRowHeight="12.75"/>
  <cols>
    <col min="1" max="1" width="42.140625" style="5" customWidth="1"/>
    <col min="2" max="8" width="11.85546875" style="5" customWidth="1"/>
    <col min="9" max="16384" width="9.140625" style="5"/>
  </cols>
  <sheetData>
    <row r="1" spans="1:8">
      <c r="A1" s="4">
        <v>39372</v>
      </c>
    </row>
    <row r="2" spans="1:8">
      <c r="A2" s="6" t="s">
        <v>104</v>
      </c>
      <c r="B2" s="15"/>
      <c r="C2" s="15"/>
      <c r="D2" s="15"/>
      <c r="E2" s="15"/>
      <c r="F2" s="15"/>
      <c r="G2" s="15"/>
      <c r="H2" s="15"/>
    </row>
    <row r="3" spans="1:8">
      <c r="A3" s="6" t="s">
        <v>105</v>
      </c>
      <c r="B3" s="15"/>
      <c r="C3" s="15"/>
      <c r="D3" s="15"/>
      <c r="E3" s="15"/>
      <c r="F3" s="15"/>
      <c r="G3" s="15"/>
      <c r="H3" s="15"/>
    </row>
    <row r="4" spans="1:8">
      <c r="A4" s="15" t="s">
        <v>0</v>
      </c>
      <c r="B4" s="15"/>
      <c r="C4" s="15"/>
      <c r="D4" s="15"/>
      <c r="E4" s="15"/>
      <c r="F4" s="15"/>
      <c r="G4" s="15"/>
      <c r="H4" s="15"/>
    </row>
    <row r="5" spans="1:8" ht="13.5" thickBot="1"/>
    <row r="6" spans="1:8" s="41" customFormat="1" thickTop="1">
      <c r="A6" s="7"/>
      <c r="B6" s="16"/>
      <c r="C6" s="16"/>
      <c r="D6" s="16"/>
      <c r="E6" s="16" t="s">
        <v>102</v>
      </c>
      <c r="F6" s="16"/>
      <c r="G6" s="16"/>
      <c r="H6" s="14" t="s">
        <v>98</v>
      </c>
    </row>
    <row r="7" spans="1:8" s="41" customFormat="1" ht="12">
      <c r="A7" s="8"/>
      <c r="B7" s="9"/>
      <c r="C7" s="9" t="s">
        <v>86</v>
      </c>
      <c r="D7" s="9" t="s">
        <v>89</v>
      </c>
      <c r="E7" s="9" t="s">
        <v>103</v>
      </c>
      <c r="F7" s="9"/>
      <c r="G7" s="9"/>
      <c r="H7" s="1" t="s">
        <v>99</v>
      </c>
    </row>
    <row r="8" spans="1:8" s="41" customFormat="1" ht="12">
      <c r="A8" s="3" t="s">
        <v>128</v>
      </c>
      <c r="B8" s="9" t="s">
        <v>84</v>
      </c>
      <c r="C8" s="9" t="s">
        <v>87</v>
      </c>
      <c r="D8" s="9" t="s">
        <v>90</v>
      </c>
      <c r="E8" s="9" t="s">
        <v>93</v>
      </c>
      <c r="F8" s="9" t="s">
        <v>94</v>
      </c>
      <c r="G8" s="9" t="s">
        <v>96</v>
      </c>
      <c r="H8" s="1" t="s">
        <v>100</v>
      </c>
    </row>
    <row r="9" spans="1:8" s="41" customFormat="1" ht="12">
      <c r="A9" s="2"/>
      <c r="B9" s="57" t="s">
        <v>85</v>
      </c>
      <c r="C9" s="57" t="s">
        <v>88</v>
      </c>
      <c r="D9" s="57" t="s">
        <v>91</v>
      </c>
      <c r="E9" s="57" t="s">
        <v>92</v>
      </c>
      <c r="F9" s="57" t="s">
        <v>95</v>
      </c>
      <c r="G9" s="57" t="s">
        <v>97</v>
      </c>
      <c r="H9" s="10" t="s">
        <v>101</v>
      </c>
    </row>
    <row r="10" spans="1:8" s="41" customFormat="1" ht="12">
      <c r="A10" s="8"/>
      <c r="B10" s="9"/>
      <c r="C10" s="9"/>
      <c r="D10" s="9"/>
      <c r="E10" s="9"/>
      <c r="F10" s="9"/>
      <c r="G10" s="9"/>
      <c r="H10" s="1"/>
    </row>
    <row r="11" spans="1:8" s="92" customFormat="1" ht="12">
      <c r="A11" s="58" t="s">
        <v>1</v>
      </c>
      <c r="B11" s="91">
        <v>5409</v>
      </c>
      <c r="C11" s="91">
        <v>424500012</v>
      </c>
      <c r="D11" s="91">
        <v>149244042</v>
      </c>
      <c r="E11" s="91">
        <v>205129663</v>
      </c>
      <c r="F11" s="91">
        <v>51637430</v>
      </c>
      <c r="G11" s="91">
        <v>49963270</v>
      </c>
      <c r="H11" s="60">
        <f>G11/$G$11*100</f>
        <v>100</v>
      </c>
    </row>
    <row r="12" spans="1:8" s="92" customFormat="1" ht="12">
      <c r="A12" s="58" t="s">
        <v>2</v>
      </c>
      <c r="B12" s="91">
        <v>272</v>
      </c>
      <c r="C12" s="91">
        <v>299498</v>
      </c>
      <c r="D12" s="91">
        <v>103749</v>
      </c>
      <c r="E12" s="91">
        <v>119177</v>
      </c>
      <c r="F12" s="91">
        <v>46197</v>
      </c>
      <c r="G12" s="91">
        <v>29788</v>
      </c>
      <c r="H12" s="60">
        <f>G12/$G$11*100</f>
        <v>5.9619796702657775E-2</v>
      </c>
    </row>
    <row r="13" spans="1:8" s="92" customFormat="1" ht="12">
      <c r="A13" s="58" t="s">
        <v>3</v>
      </c>
      <c r="B13" s="91">
        <v>57</v>
      </c>
      <c r="C13" s="91">
        <v>5675638</v>
      </c>
      <c r="D13" s="91">
        <v>2015430</v>
      </c>
      <c r="E13" s="91">
        <v>4162483</v>
      </c>
      <c r="F13" s="91">
        <v>1518109</v>
      </c>
      <c r="G13" s="91">
        <v>1256572</v>
      </c>
      <c r="H13" s="60">
        <f t="shared" ref="H13:H82" si="0">G13/$G$11*100</f>
        <v>2.5149915127652771</v>
      </c>
    </row>
    <row r="14" spans="1:8" s="41" customFormat="1" ht="12">
      <c r="A14" s="62" t="s">
        <v>11</v>
      </c>
      <c r="B14" s="93">
        <v>36</v>
      </c>
      <c r="C14" s="93">
        <v>3296729</v>
      </c>
      <c r="D14" s="93">
        <v>1158757</v>
      </c>
      <c r="E14" s="93">
        <v>1844436</v>
      </c>
      <c r="F14" s="93">
        <v>597112</v>
      </c>
      <c r="G14" s="93">
        <v>579647</v>
      </c>
      <c r="H14" s="65">
        <f t="shared" si="0"/>
        <v>1.1601462434304239</v>
      </c>
    </row>
    <row r="15" spans="1:8" s="41" customFormat="1" ht="12">
      <c r="A15" s="62" t="s">
        <v>12</v>
      </c>
      <c r="B15" s="93">
        <v>5</v>
      </c>
      <c r="C15" s="94">
        <v>1238482</v>
      </c>
      <c r="D15" s="94">
        <v>455465</v>
      </c>
      <c r="E15" s="94">
        <v>1253289</v>
      </c>
      <c r="F15" s="94">
        <v>583961</v>
      </c>
      <c r="G15" s="94">
        <v>406231</v>
      </c>
      <c r="H15" s="67">
        <f t="shared" si="0"/>
        <v>0.81305927334219719</v>
      </c>
    </row>
    <row r="16" spans="1:8" s="41" customFormat="1" ht="12">
      <c r="A16" s="62" t="s">
        <v>13</v>
      </c>
      <c r="B16" s="93">
        <v>6</v>
      </c>
      <c r="C16" s="94">
        <v>242584</v>
      </c>
      <c r="D16" s="94">
        <v>86846</v>
      </c>
      <c r="E16" s="94">
        <v>93371</v>
      </c>
      <c r="F16" s="94">
        <v>24836</v>
      </c>
      <c r="G16" s="94">
        <v>26479</v>
      </c>
      <c r="H16" s="67">
        <f t="shared" si="0"/>
        <v>5.2996931545913631E-2</v>
      </c>
    </row>
    <row r="17" spans="1:8" s="41" customFormat="1" ht="12">
      <c r="A17" s="62" t="s">
        <v>14</v>
      </c>
      <c r="B17" s="93">
        <v>10</v>
      </c>
      <c r="C17" s="93">
        <v>897843</v>
      </c>
      <c r="D17" s="93">
        <v>314362</v>
      </c>
      <c r="E17" s="93">
        <v>971387</v>
      </c>
      <c r="F17" s="93">
        <v>312201</v>
      </c>
      <c r="G17" s="93">
        <v>244215</v>
      </c>
      <c r="H17" s="65">
        <f t="shared" si="0"/>
        <v>0.48878906444674253</v>
      </c>
    </row>
    <row r="18" spans="1:8" s="92" customFormat="1" ht="12">
      <c r="A18" s="58" t="s">
        <v>4</v>
      </c>
      <c r="B18" s="91">
        <v>8</v>
      </c>
      <c r="C18" s="99">
        <v>1346043</v>
      </c>
      <c r="D18" s="99">
        <v>471098</v>
      </c>
      <c r="E18" s="99">
        <v>249302</v>
      </c>
      <c r="F18" s="99">
        <v>52391</v>
      </c>
      <c r="G18" s="99">
        <v>54315</v>
      </c>
      <c r="H18" s="100">
        <f t="shared" si="0"/>
        <v>0.10870985826187919</v>
      </c>
    </row>
    <row r="19" spans="1:8" s="92" customFormat="1" ht="12">
      <c r="A19" s="58" t="s">
        <v>5</v>
      </c>
      <c r="B19" s="91">
        <v>242</v>
      </c>
      <c r="C19" s="91">
        <v>929862</v>
      </c>
      <c r="D19" s="91">
        <v>324917</v>
      </c>
      <c r="E19" s="91">
        <v>89711</v>
      </c>
      <c r="F19" s="91">
        <v>25240</v>
      </c>
      <c r="G19" s="91">
        <v>24283</v>
      </c>
      <c r="H19" s="60">
        <f>G19/$G$11*100</f>
        <v>4.8601702810884877E-2</v>
      </c>
    </row>
    <row r="20" spans="1:8" s="41" customFormat="1" ht="12">
      <c r="A20" s="62" t="s">
        <v>15</v>
      </c>
      <c r="B20" s="93">
        <v>88</v>
      </c>
      <c r="C20" s="93">
        <v>596896</v>
      </c>
      <c r="D20" s="93">
        <v>209945</v>
      </c>
      <c r="E20" s="93">
        <v>32214</v>
      </c>
      <c r="F20" s="93">
        <v>4961</v>
      </c>
      <c r="G20" s="93">
        <v>5926</v>
      </c>
      <c r="H20" s="65">
        <f t="shared" si="0"/>
        <v>1.1860712879681413E-2</v>
      </c>
    </row>
    <row r="21" spans="1:8" s="41" customFormat="1" ht="12">
      <c r="A21" s="62" t="s">
        <v>16</v>
      </c>
      <c r="B21" s="93">
        <v>49</v>
      </c>
      <c r="C21" s="93">
        <v>250025</v>
      </c>
      <c r="D21" s="93">
        <v>87103</v>
      </c>
      <c r="E21" s="93">
        <v>24492</v>
      </c>
      <c r="F21" s="93">
        <v>7385</v>
      </c>
      <c r="G21" s="93">
        <v>7386</v>
      </c>
      <c r="H21" s="65">
        <f t="shared" si="0"/>
        <v>1.4782859488580311E-2</v>
      </c>
    </row>
    <row r="22" spans="1:8" s="41" customFormat="1" ht="12">
      <c r="A22" s="62" t="s">
        <v>17</v>
      </c>
      <c r="B22" s="93">
        <v>105</v>
      </c>
      <c r="C22" s="93">
        <v>82940</v>
      </c>
      <c r="D22" s="93">
        <v>27869</v>
      </c>
      <c r="E22" s="93">
        <v>33004</v>
      </c>
      <c r="F22" s="93">
        <v>12895</v>
      </c>
      <c r="G22" s="93">
        <v>10971</v>
      </c>
      <c r="H22" s="65">
        <f t="shared" si="0"/>
        <v>2.1958130442623149E-2</v>
      </c>
    </row>
    <row r="23" spans="1:8" s="92" customFormat="1" ht="12">
      <c r="A23" s="58" t="s">
        <v>6</v>
      </c>
      <c r="B23" s="91">
        <v>1095</v>
      </c>
      <c r="C23" s="91">
        <v>196324427</v>
      </c>
      <c r="D23" s="91">
        <v>68932563</v>
      </c>
      <c r="E23" s="91">
        <v>133022496</v>
      </c>
      <c r="F23" s="91">
        <v>34854841</v>
      </c>
      <c r="G23" s="91">
        <v>33083208</v>
      </c>
      <c r="H23" s="60">
        <f t="shared" si="0"/>
        <v>66.21505758129922</v>
      </c>
    </row>
    <row r="24" spans="1:8" s="41" customFormat="1" ht="12">
      <c r="A24" s="62" t="s">
        <v>18</v>
      </c>
      <c r="B24" s="93">
        <v>84</v>
      </c>
      <c r="C24" s="93">
        <v>15154740</v>
      </c>
      <c r="D24" s="93">
        <v>5304007</v>
      </c>
      <c r="E24" s="93">
        <v>7530988</v>
      </c>
      <c r="F24" s="93">
        <v>2039444</v>
      </c>
      <c r="G24" s="93">
        <v>2034769</v>
      </c>
      <c r="H24" s="65">
        <f t="shared" si="0"/>
        <v>4.0725296803031501</v>
      </c>
    </row>
    <row r="25" spans="1:8" s="41" customFormat="1" ht="12">
      <c r="A25" s="62" t="s">
        <v>19</v>
      </c>
      <c r="B25" s="93">
        <v>16</v>
      </c>
      <c r="C25" s="93">
        <v>9321412</v>
      </c>
      <c r="D25" s="93">
        <v>3262553</v>
      </c>
      <c r="E25" s="93">
        <v>4275367</v>
      </c>
      <c r="F25" s="93">
        <v>1173773</v>
      </c>
      <c r="G25" s="93">
        <v>1165984</v>
      </c>
      <c r="H25" s="65">
        <f t="shared" si="0"/>
        <v>2.333682323034501</v>
      </c>
    </row>
    <row r="26" spans="1:8" s="41" customFormat="1" ht="12">
      <c r="A26" s="71" t="s">
        <v>20</v>
      </c>
      <c r="B26" s="93">
        <v>4</v>
      </c>
      <c r="C26" s="94">
        <v>1736495</v>
      </c>
      <c r="D26" s="94">
        <v>607840</v>
      </c>
      <c r="E26" s="94">
        <v>222882</v>
      </c>
      <c r="F26" s="94">
        <v>52912</v>
      </c>
      <c r="G26" s="94">
        <v>46419</v>
      </c>
      <c r="H26" s="67">
        <f t="shared" si="0"/>
        <v>9.2906248930464314E-2</v>
      </c>
    </row>
    <row r="27" spans="1:8" s="41" customFormat="1" ht="12">
      <c r="A27" s="62" t="s">
        <v>21</v>
      </c>
      <c r="B27" s="93">
        <v>7</v>
      </c>
      <c r="C27" s="94">
        <v>10272815</v>
      </c>
      <c r="D27" s="94">
        <v>3596088</v>
      </c>
      <c r="E27" s="94">
        <v>1196171</v>
      </c>
      <c r="F27" s="94">
        <v>93317</v>
      </c>
      <c r="G27" s="94">
        <v>91520</v>
      </c>
      <c r="H27" s="67">
        <f t="shared" si="0"/>
        <v>0.18317456003179935</v>
      </c>
    </row>
    <row r="28" spans="1:8" s="41" customFormat="1" ht="12">
      <c r="A28" s="62" t="s">
        <v>22</v>
      </c>
      <c r="B28" s="93">
        <v>13</v>
      </c>
      <c r="C28" s="93">
        <v>1210692</v>
      </c>
      <c r="D28" s="93">
        <v>423492</v>
      </c>
      <c r="E28" s="93">
        <v>207668</v>
      </c>
      <c r="F28" s="93">
        <v>48170</v>
      </c>
      <c r="G28" s="93">
        <v>49997</v>
      </c>
      <c r="H28" s="65">
        <f t="shared" si="0"/>
        <v>0.10006750959254669</v>
      </c>
    </row>
    <row r="29" spans="1:8" s="41" customFormat="1" ht="12">
      <c r="A29" s="62" t="s">
        <v>23</v>
      </c>
      <c r="B29" s="93">
        <v>6</v>
      </c>
      <c r="C29" s="94">
        <v>137653</v>
      </c>
      <c r="D29" s="94">
        <v>48060</v>
      </c>
      <c r="E29" s="94">
        <v>65769</v>
      </c>
      <c r="F29" s="94">
        <v>7992</v>
      </c>
      <c r="G29" s="94">
        <v>7838</v>
      </c>
      <c r="H29" s="67">
        <f t="shared" si="0"/>
        <v>1.5687524055170928E-2</v>
      </c>
    </row>
    <row r="30" spans="1:8" s="41" customFormat="1" ht="12">
      <c r="A30" s="62" t="s">
        <v>24</v>
      </c>
      <c r="B30" s="93">
        <v>14</v>
      </c>
      <c r="C30" s="93">
        <v>505082</v>
      </c>
      <c r="D30" s="93">
        <v>175884</v>
      </c>
      <c r="E30" s="93">
        <v>245637</v>
      </c>
      <c r="F30" s="93">
        <v>62655</v>
      </c>
      <c r="G30" s="93">
        <v>80688</v>
      </c>
      <c r="H30" s="65">
        <f t="shared" si="0"/>
        <v>0.16149463395810562</v>
      </c>
    </row>
    <row r="31" spans="1:8" s="41" customFormat="1" ht="12">
      <c r="A31" s="62" t="s">
        <v>25</v>
      </c>
      <c r="B31" s="93">
        <v>16</v>
      </c>
      <c r="C31" s="93">
        <v>3516785</v>
      </c>
      <c r="D31" s="93">
        <v>1231608</v>
      </c>
      <c r="E31" s="93">
        <v>1888142</v>
      </c>
      <c r="F31" s="93">
        <v>455354</v>
      </c>
      <c r="G31" s="93">
        <v>583705</v>
      </c>
      <c r="H31" s="65">
        <f t="shared" si="0"/>
        <v>1.1682682098269388</v>
      </c>
    </row>
    <row r="32" spans="1:8" s="41" customFormat="1" ht="12">
      <c r="A32" s="62" t="s">
        <v>26</v>
      </c>
      <c r="B32" s="93">
        <v>27</v>
      </c>
      <c r="C32" s="93">
        <v>704771</v>
      </c>
      <c r="D32" s="93">
        <v>247176</v>
      </c>
      <c r="E32" s="93">
        <v>46145</v>
      </c>
      <c r="F32" s="93">
        <v>8997</v>
      </c>
      <c r="G32" s="93">
        <v>13435</v>
      </c>
      <c r="H32" s="65">
        <f t="shared" si="0"/>
        <v>2.6889753212710057E-2</v>
      </c>
    </row>
    <row r="33" spans="1:8" s="41" customFormat="1" ht="12">
      <c r="A33" s="62" t="s">
        <v>27</v>
      </c>
      <c r="B33" s="93">
        <v>16</v>
      </c>
      <c r="C33" s="93">
        <v>55697660</v>
      </c>
      <c r="D33" s="93">
        <v>19523424</v>
      </c>
      <c r="E33" s="93">
        <v>38973262</v>
      </c>
      <c r="F33" s="93">
        <v>14941750</v>
      </c>
      <c r="G33" s="93">
        <v>13455265</v>
      </c>
      <c r="H33" s="65">
        <f t="shared" si="0"/>
        <v>26.930313007935631</v>
      </c>
    </row>
    <row r="34" spans="1:8" s="41" customFormat="1" ht="12">
      <c r="A34" s="62" t="s">
        <v>28</v>
      </c>
      <c r="B34" s="93">
        <v>161</v>
      </c>
      <c r="C34" s="93">
        <v>48427904</v>
      </c>
      <c r="D34" s="93">
        <v>16987906</v>
      </c>
      <c r="E34" s="93">
        <v>33334330</v>
      </c>
      <c r="F34" s="93">
        <v>7437640</v>
      </c>
      <c r="G34" s="93">
        <v>7722720</v>
      </c>
      <c r="H34" s="65">
        <f t="shared" si="0"/>
        <v>15.45679456128472</v>
      </c>
    </row>
    <row r="35" spans="1:8" s="41" customFormat="1" ht="12">
      <c r="A35" s="71" t="s">
        <v>29</v>
      </c>
      <c r="B35" s="93">
        <v>38</v>
      </c>
      <c r="C35" s="93">
        <v>31900147</v>
      </c>
      <c r="D35" s="93">
        <v>11184799</v>
      </c>
      <c r="E35" s="93">
        <v>22292155</v>
      </c>
      <c r="F35" s="93">
        <v>4834245</v>
      </c>
      <c r="G35" s="93">
        <v>4851744</v>
      </c>
      <c r="H35" s="65">
        <f t="shared" si="0"/>
        <v>9.7106214224969669</v>
      </c>
    </row>
    <row r="36" spans="1:8" s="41" customFormat="1" ht="12">
      <c r="A36" s="71" t="s">
        <v>30</v>
      </c>
      <c r="B36" s="93">
        <v>123</v>
      </c>
      <c r="C36" s="93">
        <v>16527758</v>
      </c>
      <c r="D36" s="93">
        <v>5803107</v>
      </c>
      <c r="E36" s="93">
        <v>11042175</v>
      </c>
      <c r="F36" s="93">
        <v>2603395</v>
      </c>
      <c r="G36" s="93">
        <v>2870976</v>
      </c>
      <c r="H36" s="65">
        <f t="shared" si="0"/>
        <v>5.7461731387877535</v>
      </c>
    </row>
    <row r="37" spans="1:8" s="41" customFormat="1" ht="12">
      <c r="A37" s="62" t="s">
        <v>31</v>
      </c>
      <c r="B37" s="93">
        <v>50</v>
      </c>
      <c r="C37" s="93">
        <v>881887</v>
      </c>
      <c r="D37" s="93">
        <v>309947</v>
      </c>
      <c r="E37" s="93">
        <v>378121</v>
      </c>
      <c r="F37" s="93">
        <v>122301</v>
      </c>
      <c r="G37" s="93">
        <v>112732</v>
      </c>
      <c r="H37" s="65">
        <f t="shared" si="0"/>
        <v>0.22562974761259619</v>
      </c>
    </row>
    <row r="38" spans="1:8" s="41" customFormat="1" ht="12">
      <c r="A38" s="62" t="s">
        <v>32</v>
      </c>
      <c r="B38" s="93">
        <v>32</v>
      </c>
      <c r="C38" s="93">
        <v>773538</v>
      </c>
      <c r="D38" s="93">
        <v>270171</v>
      </c>
      <c r="E38" s="93">
        <v>84086</v>
      </c>
      <c r="F38" s="93">
        <v>19791</v>
      </c>
      <c r="G38" s="93">
        <v>20354</v>
      </c>
      <c r="H38" s="65">
        <f t="shared" si="0"/>
        <v>4.0737926080498733E-2</v>
      </c>
    </row>
    <row r="39" spans="1:8" s="41" customFormat="1" ht="12">
      <c r="A39" s="62" t="s">
        <v>33</v>
      </c>
      <c r="B39" s="93">
        <v>14</v>
      </c>
      <c r="C39" s="93">
        <v>1194315</v>
      </c>
      <c r="D39" s="93">
        <v>428490</v>
      </c>
      <c r="E39" s="93">
        <v>1400999</v>
      </c>
      <c r="F39" s="93">
        <v>456196</v>
      </c>
      <c r="G39" s="93">
        <v>379983</v>
      </c>
      <c r="H39" s="65">
        <f t="shared" si="0"/>
        <v>0.76052468143097918</v>
      </c>
    </row>
    <row r="40" spans="1:8" s="41" customFormat="1" ht="12">
      <c r="A40" s="62" t="s">
        <v>34</v>
      </c>
      <c r="B40" s="93">
        <v>150</v>
      </c>
      <c r="C40" s="93">
        <v>4494273</v>
      </c>
      <c r="D40" s="93">
        <v>1572178</v>
      </c>
      <c r="E40" s="93">
        <v>2034082</v>
      </c>
      <c r="F40" s="93">
        <v>626925</v>
      </c>
      <c r="G40" s="93">
        <v>611849</v>
      </c>
      <c r="H40" s="65">
        <f t="shared" si="0"/>
        <v>1.2245975893891652</v>
      </c>
    </row>
    <row r="41" spans="1:8" s="41" customFormat="1" ht="12">
      <c r="A41" s="62" t="s">
        <v>35</v>
      </c>
      <c r="B41" s="93">
        <v>122</v>
      </c>
      <c r="C41" s="93">
        <v>4038990</v>
      </c>
      <c r="D41" s="93">
        <v>1427623</v>
      </c>
      <c r="E41" s="93">
        <v>3216975</v>
      </c>
      <c r="F41" s="93">
        <v>929901</v>
      </c>
      <c r="G41" s="93">
        <v>827352</v>
      </c>
      <c r="H41" s="65">
        <f t="shared" si="0"/>
        <v>1.655920439154603</v>
      </c>
    </row>
    <row r="42" spans="1:8" s="41" customFormat="1" ht="12">
      <c r="A42" s="62" t="s">
        <v>36</v>
      </c>
      <c r="B42" s="93">
        <v>140</v>
      </c>
      <c r="C42" s="93">
        <v>19931640</v>
      </c>
      <c r="D42" s="93">
        <v>7058154</v>
      </c>
      <c r="E42" s="93">
        <v>20490478</v>
      </c>
      <c r="F42" s="93">
        <v>2789755</v>
      </c>
      <c r="G42" s="93">
        <v>2872924</v>
      </c>
      <c r="H42" s="65">
        <f t="shared" si="0"/>
        <v>5.7500720028933259</v>
      </c>
    </row>
    <row r="43" spans="1:8" s="41" customFormat="1" ht="12">
      <c r="A43" s="72" t="s">
        <v>123</v>
      </c>
      <c r="B43" s="93"/>
      <c r="C43" s="93"/>
      <c r="D43" s="93"/>
      <c r="E43" s="93"/>
      <c r="F43" s="93"/>
      <c r="G43" s="93"/>
      <c r="H43" s="65"/>
    </row>
    <row r="44" spans="1:8" s="41" customFormat="1" ht="12">
      <c r="A44" s="71" t="s">
        <v>124</v>
      </c>
      <c r="B44" s="93">
        <v>76</v>
      </c>
      <c r="C44" s="93">
        <v>6103985</v>
      </c>
      <c r="D44" s="93">
        <v>2143280</v>
      </c>
      <c r="E44" s="93">
        <v>5568279</v>
      </c>
      <c r="F44" s="93">
        <v>940623</v>
      </c>
      <c r="G44" s="93">
        <v>946175</v>
      </c>
      <c r="H44" s="65">
        <f t="shared" si="0"/>
        <v>1.8937411422430919</v>
      </c>
    </row>
    <row r="45" spans="1:8" s="41" customFormat="1" ht="12">
      <c r="A45" s="62" t="s">
        <v>37</v>
      </c>
      <c r="B45" s="93">
        <v>55</v>
      </c>
      <c r="C45" s="93">
        <v>8178157</v>
      </c>
      <c r="D45" s="93">
        <v>2889474</v>
      </c>
      <c r="E45" s="93">
        <v>9168609</v>
      </c>
      <c r="F45" s="93">
        <v>2180423</v>
      </c>
      <c r="G45" s="93">
        <v>1553458</v>
      </c>
      <c r="H45" s="65">
        <f t="shared" si="0"/>
        <v>3.109200018333468</v>
      </c>
    </row>
    <row r="46" spans="1:8" s="41" customFormat="1" ht="12">
      <c r="A46" s="62" t="s">
        <v>38</v>
      </c>
      <c r="B46" s="93">
        <v>33</v>
      </c>
      <c r="C46" s="93">
        <v>4329699</v>
      </c>
      <c r="D46" s="93">
        <v>1538564</v>
      </c>
      <c r="E46" s="93">
        <v>7778785</v>
      </c>
      <c r="F46" s="93">
        <v>1661821</v>
      </c>
      <c r="G46" s="93">
        <v>1099959</v>
      </c>
      <c r="H46" s="65">
        <f t="shared" si="0"/>
        <v>2.2015352477930286</v>
      </c>
    </row>
    <row r="47" spans="1:8" s="41" customFormat="1" ht="12">
      <c r="A47" s="62" t="s">
        <v>39</v>
      </c>
      <c r="B47" s="93">
        <v>22</v>
      </c>
      <c r="C47" s="93">
        <v>3848458</v>
      </c>
      <c r="D47" s="93">
        <v>1350910</v>
      </c>
      <c r="E47" s="93">
        <v>1389823</v>
      </c>
      <c r="F47" s="93">
        <v>518602</v>
      </c>
      <c r="G47" s="93">
        <v>453499</v>
      </c>
      <c r="H47" s="65">
        <f t="shared" si="0"/>
        <v>0.90766477054043893</v>
      </c>
    </row>
    <row r="48" spans="1:8" s="41" customFormat="1" ht="12">
      <c r="A48" s="62" t="s">
        <v>40</v>
      </c>
      <c r="B48" s="93">
        <v>12</v>
      </c>
      <c r="C48" s="93">
        <v>472986</v>
      </c>
      <c r="D48" s="93">
        <v>165342</v>
      </c>
      <c r="E48" s="93">
        <v>68011</v>
      </c>
      <c r="F48" s="93">
        <v>20050</v>
      </c>
      <c r="G48" s="93">
        <v>20459</v>
      </c>
      <c r="H48" s="65">
        <f t="shared" si="0"/>
        <v>4.0948080459905847E-2</v>
      </c>
    </row>
    <row r="49" spans="1:8" s="41" customFormat="1" ht="12">
      <c r="A49" s="72" t="s">
        <v>126</v>
      </c>
      <c r="B49" s="93"/>
      <c r="C49" s="93"/>
      <c r="D49" s="93"/>
      <c r="E49" s="93"/>
      <c r="F49" s="93"/>
      <c r="G49" s="93"/>
      <c r="H49" s="65"/>
    </row>
    <row r="50" spans="1:8" s="41" customFormat="1" ht="12">
      <c r="A50" s="71" t="s">
        <v>125</v>
      </c>
      <c r="B50" s="93">
        <v>83</v>
      </c>
      <c r="C50" s="93">
        <v>5305143</v>
      </c>
      <c r="D50" s="93">
        <v>1867705</v>
      </c>
      <c r="E50" s="93">
        <v>2849376</v>
      </c>
      <c r="F50" s="93">
        <v>499785</v>
      </c>
      <c r="G50" s="93">
        <v>532000</v>
      </c>
      <c r="H50" s="65">
        <f t="shared" si="0"/>
        <v>1.0647821889960365</v>
      </c>
    </row>
    <row r="51" spans="1:8" s="92" customFormat="1" ht="12">
      <c r="A51" s="58" t="s">
        <v>7</v>
      </c>
      <c r="B51" s="91">
        <v>657</v>
      </c>
      <c r="C51" s="91">
        <v>43089603</v>
      </c>
      <c r="D51" s="91">
        <v>15085996</v>
      </c>
      <c r="E51" s="91">
        <v>7324924</v>
      </c>
      <c r="F51" s="91">
        <v>1949966</v>
      </c>
      <c r="G51" s="91">
        <v>1843929</v>
      </c>
      <c r="H51" s="60">
        <f t="shared" si="0"/>
        <v>3.690569092055024</v>
      </c>
    </row>
    <row r="52" spans="1:8" s="41" customFormat="1" ht="12">
      <c r="A52" s="62" t="s">
        <v>41</v>
      </c>
      <c r="B52" s="93">
        <v>356</v>
      </c>
      <c r="C52" s="93">
        <v>15818429</v>
      </c>
      <c r="D52" s="93">
        <v>5543321</v>
      </c>
      <c r="E52" s="93">
        <v>5486778</v>
      </c>
      <c r="F52" s="93">
        <v>1506989</v>
      </c>
      <c r="G52" s="93">
        <v>1392508</v>
      </c>
      <c r="H52" s="65">
        <f t="shared" si="0"/>
        <v>2.7870633767565653</v>
      </c>
    </row>
    <row r="53" spans="1:8" s="41" customFormat="1" ht="12">
      <c r="A53" s="71" t="s">
        <v>42</v>
      </c>
      <c r="B53" s="93">
        <v>213</v>
      </c>
      <c r="C53" s="93">
        <v>3685928</v>
      </c>
      <c r="D53" s="93">
        <v>1290867</v>
      </c>
      <c r="E53" s="93">
        <v>1045677</v>
      </c>
      <c r="F53" s="93">
        <v>201671</v>
      </c>
      <c r="G53" s="93">
        <v>122352</v>
      </c>
      <c r="H53" s="65">
        <f t="shared" si="0"/>
        <v>0.24488389170684785</v>
      </c>
    </row>
    <row r="54" spans="1:8" s="41" customFormat="1" ht="12">
      <c r="A54" s="73" t="s">
        <v>43</v>
      </c>
      <c r="B54" s="93">
        <v>56</v>
      </c>
      <c r="C54" s="93">
        <v>642706</v>
      </c>
      <c r="D54" s="93">
        <v>224263</v>
      </c>
      <c r="E54" s="93">
        <v>41668</v>
      </c>
      <c r="F54" s="93">
        <v>7504</v>
      </c>
      <c r="G54" s="93">
        <v>10135</v>
      </c>
      <c r="H54" s="65">
        <f t="shared" si="0"/>
        <v>2.028490128848652E-2</v>
      </c>
    </row>
    <row r="55" spans="1:8" s="41" customFormat="1" ht="12">
      <c r="A55" s="73" t="s">
        <v>44</v>
      </c>
      <c r="B55" s="93">
        <v>157</v>
      </c>
      <c r="C55" s="93">
        <v>3043222</v>
      </c>
      <c r="D55" s="93">
        <v>1066604</v>
      </c>
      <c r="E55" s="93">
        <v>1004010</v>
      </c>
      <c r="F55" s="93">
        <v>194167</v>
      </c>
      <c r="G55" s="93">
        <v>112217</v>
      </c>
      <c r="H55" s="65">
        <f t="shared" si="0"/>
        <v>0.22459899041836132</v>
      </c>
    </row>
    <row r="56" spans="1:8" s="41" customFormat="1" ht="12">
      <c r="A56" s="71" t="s">
        <v>45</v>
      </c>
      <c r="B56" s="93">
        <v>143</v>
      </c>
      <c r="C56" s="93">
        <v>12132501</v>
      </c>
      <c r="D56" s="93">
        <v>4252454</v>
      </c>
      <c r="E56" s="93">
        <v>4441100</v>
      </c>
      <c r="F56" s="93">
        <v>1305318</v>
      </c>
      <c r="G56" s="93">
        <v>1270156</v>
      </c>
      <c r="H56" s="65">
        <f t="shared" si="0"/>
        <v>2.5421794850497172</v>
      </c>
    </row>
    <row r="57" spans="1:8" s="41" customFormat="1" ht="12">
      <c r="A57" s="73" t="s">
        <v>46</v>
      </c>
      <c r="B57" s="93">
        <v>29</v>
      </c>
      <c r="C57" s="93">
        <v>6242432</v>
      </c>
      <c r="D57" s="93">
        <v>2186143</v>
      </c>
      <c r="E57" s="93">
        <v>866040</v>
      </c>
      <c r="F57" s="93">
        <v>197335</v>
      </c>
      <c r="G57" s="93">
        <v>210179</v>
      </c>
      <c r="H57" s="65">
        <f t="shared" si="0"/>
        <v>0.42066702199435702</v>
      </c>
    </row>
    <row r="58" spans="1:8" s="41" customFormat="1" ht="12">
      <c r="A58" s="73" t="s">
        <v>47</v>
      </c>
      <c r="B58" s="93">
        <v>14</v>
      </c>
      <c r="C58" s="93">
        <v>378735</v>
      </c>
      <c r="D58" s="93">
        <v>132098</v>
      </c>
      <c r="E58" s="93">
        <v>20184</v>
      </c>
      <c r="F58" s="93">
        <v>4744</v>
      </c>
      <c r="G58" s="93">
        <v>3335</v>
      </c>
      <c r="H58" s="65">
        <f t="shared" si="0"/>
        <v>6.6749033840259051E-3</v>
      </c>
    </row>
    <row r="59" spans="1:8" s="41" customFormat="1" ht="12">
      <c r="A59" s="73" t="s">
        <v>48</v>
      </c>
      <c r="B59" s="93">
        <v>10</v>
      </c>
      <c r="C59" s="93">
        <v>1046945</v>
      </c>
      <c r="D59" s="93">
        <v>366221</v>
      </c>
      <c r="E59" s="93">
        <v>564105</v>
      </c>
      <c r="F59" s="93">
        <v>253267</v>
      </c>
      <c r="G59" s="93">
        <v>189118</v>
      </c>
      <c r="H59" s="65">
        <f t="shared" si="0"/>
        <v>0.37851405642585045</v>
      </c>
    </row>
    <row r="60" spans="1:8" s="41" customFormat="1" ht="12">
      <c r="A60" s="73" t="s">
        <v>49</v>
      </c>
      <c r="B60" s="93">
        <v>90</v>
      </c>
      <c r="C60" s="93">
        <v>4464389</v>
      </c>
      <c r="D60" s="93">
        <v>1567992</v>
      </c>
      <c r="E60" s="93">
        <v>2990771</v>
      </c>
      <c r="F60" s="93">
        <v>849972</v>
      </c>
      <c r="G60" s="93">
        <v>867524</v>
      </c>
      <c r="H60" s="65">
        <f t="shared" si="0"/>
        <v>1.7363235032454842</v>
      </c>
    </row>
    <row r="61" spans="1:8" s="41" customFormat="1" ht="12">
      <c r="A61" s="62" t="s">
        <v>50</v>
      </c>
      <c r="B61" s="93">
        <v>301</v>
      </c>
      <c r="C61" s="93">
        <v>27271174</v>
      </c>
      <c r="D61" s="93">
        <v>9542675</v>
      </c>
      <c r="E61" s="93">
        <v>1838146</v>
      </c>
      <c r="F61" s="93">
        <v>442977</v>
      </c>
      <c r="G61" s="93">
        <v>451421</v>
      </c>
      <c r="H61" s="65">
        <f t="shared" si="0"/>
        <v>0.90350571529845825</v>
      </c>
    </row>
    <row r="62" spans="1:8" s="41" customFormat="1" ht="12">
      <c r="A62" s="71" t="s">
        <v>51</v>
      </c>
      <c r="B62" s="93">
        <v>23</v>
      </c>
      <c r="C62" s="93">
        <v>115966</v>
      </c>
      <c r="D62" s="93">
        <v>40410</v>
      </c>
      <c r="E62" s="93">
        <v>34462</v>
      </c>
      <c r="F62" s="93">
        <v>11362</v>
      </c>
      <c r="G62" s="93">
        <v>10516</v>
      </c>
      <c r="H62" s="65">
        <f t="shared" si="0"/>
        <v>2.1047461465192329E-2</v>
      </c>
    </row>
    <row r="63" spans="1:8" s="41" customFormat="1" ht="12">
      <c r="A63" s="74" t="s">
        <v>127</v>
      </c>
      <c r="B63" s="93"/>
      <c r="C63" s="94"/>
      <c r="D63" s="94"/>
      <c r="E63" s="94"/>
      <c r="F63" s="94"/>
      <c r="G63" s="94"/>
      <c r="H63" s="67"/>
    </row>
    <row r="64" spans="1:8" s="41" customFormat="1" ht="12">
      <c r="A64" s="73" t="s">
        <v>122</v>
      </c>
      <c r="B64" s="93">
        <v>27</v>
      </c>
      <c r="C64" s="94">
        <v>4879400</v>
      </c>
      <c r="D64" s="94">
        <v>1707578</v>
      </c>
      <c r="E64" s="94">
        <v>49566</v>
      </c>
      <c r="F64" s="94">
        <v>9547</v>
      </c>
      <c r="G64" s="94">
        <v>10720</v>
      </c>
      <c r="H64" s="67">
        <f t="shared" si="0"/>
        <v>2.1455761402326148E-2</v>
      </c>
    </row>
    <row r="65" spans="1:8" s="41" customFormat="1" ht="12">
      <c r="A65" s="71" t="s">
        <v>52</v>
      </c>
      <c r="B65" s="93">
        <v>7</v>
      </c>
      <c r="C65" s="94">
        <v>304157</v>
      </c>
      <c r="D65" s="94">
        <v>106214</v>
      </c>
      <c r="E65" s="94">
        <v>49358</v>
      </c>
      <c r="F65" s="94">
        <v>6591</v>
      </c>
      <c r="G65" s="94">
        <v>15249</v>
      </c>
      <c r="H65" s="67">
        <f t="shared" si="0"/>
        <v>3.0520420300752936E-2</v>
      </c>
    </row>
    <row r="66" spans="1:8" s="41" customFormat="1" ht="12">
      <c r="A66" s="71" t="s">
        <v>53</v>
      </c>
      <c r="B66" s="93">
        <v>20</v>
      </c>
      <c r="C66" s="93">
        <v>3931869</v>
      </c>
      <c r="D66" s="93">
        <v>1375937</v>
      </c>
      <c r="E66" s="93">
        <v>568054</v>
      </c>
      <c r="F66" s="93">
        <v>100903</v>
      </c>
      <c r="G66" s="93">
        <v>98711</v>
      </c>
      <c r="H66" s="65">
        <f t="shared" si="0"/>
        <v>0.19756713281576646</v>
      </c>
    </row>
    <row r="67" spans="1:8" s="41" customFormat="1" ht="12">
      <c r="A67" s="71" t="s">
        <v>54</v>
      </c>
      <c r="B67" s="93">
        <v>6</v>
      </c>
      <c r="C67" s="94">
        <v>13537154</v>
      </c>
      <c r="D67" s="94">
        <v>4738028</v>
      </c>
      <c r="E67" s="94">
        <v>694376</v>
      </c>
      <c r="F67" s="94">
        <v>202380</v>
      </c>
      <c r="G67" s="94">
        <v>202450</v>
      </c>
      <c r="H67" s="67">
        <f t="shared" si="0"/>
        <v>0.40519765819971348</v>
      </c>
    </row>
    <row r="68" spans="1:8" s="41" customFormat="1" ht="12">
      <c r="A68" s="71" t="s">
        <v>55</v>
      </c>
      <c r="B68" s="93">
        <v>218</v>
      </c>
      <c r="C68" s="93">
        <v>4502628</v>
      </c>
      <c r="D68" s="93">
        <v>1574508</v>
      </c>
      <c r="E68" s="93">
        <v>442330</v>
      </c>
      <c r="F68" s="93">
        <v>112194</v>
      </c>
      <c r="G68" s="93">
        <v>113774</v>
      </c>
      <c r="H68" s="65">
        <f t="shared" si="0"/>
        <v>0.22771527964442678</v>
      </c>
    </row>
    <row r="69" spans="1:8" s="92" customFormat="1" ht="12">
      <c r="A69" s="58" t="s">
        <v>8</v>
      </c>
      <c r="B69" s="91">
        <v>46</v>
      </c>
      <c r="C69" s="91">
        <v>5799091</v>
      </c>
      <c r="D69" s="91">
        <v>2028920</v>
      </c>
      <c r="E69" s="91">
        <v>1929786</v>
      </c>
      <c r="F69" s="91">
        <v>200217</v>
      </c>
      <c r="G69" s="91">
        <v>194242</v>
      </c>
      <c r="H69" s="60">
        <f t="shared" si="0"/>
        <v>0.3887695901409175</v>
      </c>
    </row>
    <row r="70" spans="1:8" s="41" customFormat="1" ht="12">
      <c r="A70" s="62" t="s">
        <v>56</v>
      </c>
      <c r="B70" s="93">
        <v>14</v>
      </c>
      <c r="C70" s="93">
        <v>1032220</v>
      </c>
      <c r="D70" s="93">
        <v>361054</v>
      </c>
      <c r="E70" s="93">
        <v>429291</v>
      </c>
      <c r="F70" s="93">
        <v>53954</v>
      </c>
      <c r="G70" s="93">
        <v>47881</v>
      </c>
      <c r="H70" s="65">
        <f t="shared" si="0"/>
        <v>9.583239847992335E-2</v>
      </c>
    </row>
    <row r="71" spans="1:8" s="41" customFormat="1" ht="12">
      <c r="A71" s="71" t="s">
        <v>57</v>
      </c>
      <c r="B71" s="93">
        <v>8</v>
      </c>
      <c r="C71" s="94">
        <v>235983</v>
      </c>
      <c r="D71" s="94">
        <v>82566</v>
      </c>
      <c r="E71" s="94">
        <v>273266</v>
      </c>
      <c r="F71" s="94">
        <v>12211</v>
      </c>
      <c r="G71" s="94">
        <v>9004</v>
      </c>
      <c r="H71" s="67">
        <f t="shared" si="0"/>
        <v>1.8021238401729908E-2</v>
      </c>
    </row>
    <row r="72" spans="1:8" s="41" customFormat="1" ht="12">
      <c r="A72" s="71" t="s">
        <v>58</v>
      </c>
      <c r="B72" s="93">
        <v>6</v>
      </c>
      <c r="C72" s="94">
        <v>796236</v>
      </c>
      <c r="D72" s="94">
        <v>278487</v>
      </c>
      <c r="E72" s="94">
        <v>156025</v>
      </c>
      <c r="F72" s="94">
        <v>41743</v>
      </c>
      <c r="G72" s="94">
        <v>38877</v>
      </c>
      <c r="H72" s="67">
        <f t="shared" si="0"/>
        <v>7.7811160078193442E-2</v>
      </c>
    </row>
    <row r="73" spans="1:8" s="41" customFormat="1" ht="12">
      <c r="A73" s="72" t="s">
        <v>120</v>
      </c>
      <c r="B73" s="93"/>
      <c r="C73" s="93"/>
      <c r="D73" s="93"/>
      <c r="E73" s="93"/>
      <c r="F73" s="93"/>
      <c r="G73" s="93"/>
      <c r="H73" s="65"/>
    </row>
    <row r="74" spans="1:8" s="41" customFormat="1" ht="12">
      <c r="A74" s="71" t="s">
        <v>121</v>
      </c>
      <c r="B74" s="93">
        <v>32</v>
      </c>
      <c r="C74" s="93">
        <v>4766871</v>
      </c>
      <c r="D74" s="93">
        <v>1667866</v>
      </c>
      <c r="E74" s="93">
        <v>1500494</v>
      </c>
      <c r="F74" s="93">
        <v>146263</v>
      </c>
      <c r="G74" s="93">
        <v>146362</v>
      </c>
      <c r="H74" s="65">
        <f t="shared" si="0"/>
        <v>0.2929391931312742</v>
      </c>
    </row>
    <row r="75" spans="1:8" s="92" customFormat="1" ht="12">
      <c r="A75" s="58" t="s">
        <v>9</v>
      </c>
      <c r="B75" s="91">
        <v>517</v>
      </c>
      <c r="C75" s="91">
        <v>29405463</v>
      </c>
      <c r="D75" s="91">
        <v>10329322</v>
      </c>
      <c r="E75" s="91">
        <v>11997693</v>
      </c>
      <c r="F75" s="91">
        <v>2429758</v>
      </c>
      <c r="G75" s="91">
        <v>2351763</v>
      </c>
      <c r="H75" s="60">
        <f t="shared" si="0"/>
        <v>4.7069837502629435</v>
      </c>
    </row>
    <row r="76" spans="1:8" s="92" customFormat="1" ht="12">
      <c r="A76" s="72" t="s">
        <v>106</v>
      </c>
      <c r="B76" s="93"/>
      <c r="C76" s="93"/>
      <c r="D76" s="93"/>
      <c r="E76" s="93"/>
      <c r="F76" s="93"/>
      <c r="G76" s="93"/>
      <c r="H76" s="65"/>
    </row>
    <row r="77" spans="1:8" s="92" customFormat="1" ht="12">
      <c r="A77" s="71" t="s">
        <v>107</v>
      </c>
      <c r="B77" s="93">
        <v>413</v>
      </c>
      <c r="C77" s="93">
        <v>22865011</v>
      </c>
      <c r="D77" s="93">
        <v>8017212</v>
      </c>
      <c r="E77" s="93">
        <v>9659686</v>
      </c>
      <c r="F77" s="93">
        <v>1832829</v>
      </c>
      <c r="G77" s="93">
        <v>1794916</v>
      </c>
      <c r="H77" s="65">
        <f t="shared" si="0"/>
        <v>3.5924710292180633</v>
      </c>
    </row>
    <row r="78" spans="1:8" s="41" customFormat="1" ht="12">
      <c r="A78" s="62" t="s">
        <v>130</v>
      </c>
      <c r="B78" s="93">
        <v>71</v>
      </c>
      <c r="C78" s="93">
        <v>1184700</v>
      </c>
      <c r="D78" s="93">
        <v>414035</v>
      </c>
      <c r="E78" s="93">
        <v>695205</v>
      </c>
      <c r="F78" s="93">
        <v>299341</v>
      </c>
      <c r="G78" s="93">
        <v>229056</v>
      </c>
      <c r="H78" s="65">
        <f t="shared" si="0"/>
        <v>0.45844877647119575</v>
      </c>
    </row>
    <row r="79" spans="1:8" s="41" customFormat="1" ht="12">
      <c r="A79" s="62" t="s">
        <v>60</v>
      </c>
      <c r="B79" s="93">
        <v>18</v>
      </c>
      <c r="C79" s="93">
        <v>3691912</v>
      </c>
      <c r="D79" s="93">
        <v>1315165</v>
      </c>
      <c r="E79" s="93">
        <v>1358096</v>
      </c>
      <c r="F79" s="93">
        <v>226874</v>
      </c>
      <c r="G79" s="93">
        <v>251725</v>
      </c>
      <c r="H79" s="65">
        <f t="shared" si="0"/>
        <v>0.50382010625005125</v>
      </c>
    </row>
    <row r="80" spans="1:8" s="41" customFormat="1" ht="12">
      <c r="A80" s="72" t="s">
        <v>118</v>
      </c>
      <c r="B80" s="93"/>
      <c r="C80" s="94"/>
      <c r="D80" s="94"/>
      <c r="E80" s="94"/>
      <c r="F80" s="94"/>
      <c r="G80" s="94"/>
      <c r="H80" s="67"/>
    </row>
    <row r="81" spans="1:8" s="41" customFormat="1" ht="12">
      <c r="A81" s="71" t="s">
        <v>119</v>
      </c>
      <c r="B81" s="93">
        <v>3</v>
      </c>
      <c r="C81" s="94">
        <v>520157</v>
      </c>
      <c r="D81" s="94">
        <v>181979</v>
      </c>
      <c r="E81" s="94">
        <v>35583</v>
      </c>
      <c r="F81" s="94">
        <v>7048</v>
      </c>
      <c r="G81" s="94">
        <v>7048</v>
      </c>
      <c r="H81" s="67">
        <f t="shared" si="0"/>
        <v>1.4106362533917416E-2</v>
      </c>
    </row>
    <row r="82" spans="1:8" s="41" customFormat="1" ht="12">
      <c r="A82" s="62" t="s">
        <v>61</v>
      </c>
      <c r="B82" s="93">
        <v>12</v>
      </c>
      <c r="C82" s="93">
        <v>1143682</v>
      </c>
      <c r="D82" s="93">
        <v>400931</v>
      </c>
      <c r="E82" s="93">
        <v>249124</v>
      </c>
      <c r="F82" s="93">
        <v>63665</v>
      </c>
      <c r="G82" s="93">
        <v>69018</v>
      </c>
      <c r="H82" s="65">
        <f t="shared" si="0"/>
        <v>0.13813747578971511</v>
      </c>
    </row>
    <row r="83" spans="1:8" s="92" customFormat="1" ht="12">
      <c r="A83" s="75" t="s">
        <v>108</v>
      </c>
      <c r="B83" s="91"/>
      <c r="C83" s="91"/>
      <c r="D83" s="91"/>
      <c r="E83" s="91"/>
      <c r="F83" s="91"/>
      <c r="G83" s="91"/>
      <c r="H83" s="60"/>
    </row>
    <row r="84" spans="1:8" s="92" customFormat="1" ht="12">
      <c r="A84" s="76" t="s">
        <v>109</v>
      </c>
      <c r="B84" s="91">
        <v>795</v>
      </c>
      <c r="C84" s="91">
        <v>75309492</v>
      </c>
      <c r="D84" s="91">
        <v>26719724</v>
      </c>
      <c r="E84" s="91">
        <v>26916844</v>
      </c>
      <c r="F84" s="91">
        <v>4739057</v>
      </c>
      <c r="G84" s="91">
        <v>5527846</v>
      </c>
      <c r="H84" s="60">
        <f t="shared" ref="H84:H112" si="1">G84/$G$11*100</f>
        <v>11.063819481791324</v>
      </c>
    </row>
    <row r="85" spans="1:8" s="41" customFormat="1" ht="12">
      <c r="A85" s="62" t="s">
        <v>62</v>
      </c>
      <c r="B85" s="93">
        <v>448</v>
      </c>
      <c r="C85" s="93">
        <v>75007321</v>
      </c>
      <c r="D85" s="93">
        <v>26612896</v>
      </c>
      <c r="E85" s="93">
        <v>26809305</v>
      </c>
      <c r="F85" s="93">
        <v>4722189</v>
      </c>
      <c r="G85" s="93">
        <v>5511045</v>
      </c>
      <c r="H85" s="65">
        <f t="shared" si="1"/>
        <v>11.030192779615906</v>
      </c>
    </row>
    <row r="86" spans="1:8" s="41" customFormat="1" ht="12">
      <c r="A86" s="74" t="s">
        <v>110</v>
      </c>
      <c r="B86" s="93"/>
      <c r="C86" s="93"/>
      <c r="D86" s="93"/>
      <c r="E86" s="93"/>
      <c r="F86" s="93"/>
      <c r="G86" s="93"/>
      <c r="H86" s="65"/>
    </row>
    <row r="87" spans="1:8" s="41" customFormat="1" ht="12">
      <c r="A87" s="73" t="s">
        <v>111</v>
      </c>
      <c r="B87" s="93">
        <v>35</v>
      </c>
      <c r="C87" s="93">
        <v>929397</v>
      </c>
      <c r="D87" s="93">
        <v>323849</v>
      </c>
      <c r="E87" s="93">
        <v>42979</v>
      </c>
      <c r="F87" s="93">
        <v>15234</v>
      </c>
      <c r="G87" s="93">
        <v>13800</v>
      </c>
      <c r="H87" s="65">
        <f t="shared" si="1"/>
        <v>2.7620289864934783E-2</v>
      </c>
    </row>
    <row r="88" spans="1:8" s="41" customFormat="1" ht="12">
      <c r="A88" s="73" t="s">
        <v>63</v>
      </c>
      <c r="B88" s="93">
        <v>7</v>
      </c>
      <c r="C88" s="94">
        <v>134286</v>
      </c>
      <c r="D88" s="94">
        <v>46846</v>
      </c>
      <c r="E88" s="94">
        <v>13652</v>
      </c>
      <c r="F88" s="94">
        <v>5961</v>
      </c>
      <c r="G88" s="94">
        <v>4527</v>
      </c>
      <c r="H88" s="67">
        <f t="shared" si="1"/>
        <v>9.0606559578666496E-3</v>
      </c>
    </row>
    <row r="89" spans="1:8" s="41" customFormat="1" ht="12">
      <c r="A89" s="73" t="s">
        <v>64</v>
      </c>
      <c r="B89" s="93">
        <v>28</v>
      </c>
      <c r="C89" s="93">
        <v>795111</v>
      </c>
      <c r="D89" s="93">
        <v>277003</v>
      </c>
      <c r="E89" s="93">
        <v>29327</v>
      </c>
      <c r="F89" s="93">
        <v>9273</v>
      </c>
      <c r="G89" s="93">
        <v>9273</v>
      </c>
      <c r="H89" s="65">
        <f t="shared" si="1"/>
        <v>1.8559633907068131E-2</v>
      </c>
    </row>
    <row r="90" spans="1:8" s="41" customFormat="1" ht="12">
      <c r="A90" s="71" t="s">
        <v>65</v>
      </c>
      <c r="B90" s="93">
        <v>44</v>
      </c>
      <c r="C90" s="93">
        <v>5670520</v>
      </c>
      <c r="D90" s="93">
        <v>1992651</v>
      </c>
      <c r="E90" s="93">
        <v>1279456</v>
      </c>
      <c r="F90" s="93">
        <v>280119</v>
      </c>
      <c r="G90" s="93">
        <v>272433</v>
      </c>
      <c r="H90" s="65">
        <f t="shared" si="1"/>
        <v>0.54526655280969405</v>
      </c>
    </row>
    <row r="91" spans="1:8" s="41" customFormat="1" ht="12">
      <c r="A91" s="71" t="s">
        <v>66</v>
      </c>
      <c r="B91" s="93">
        <v>77</v>
      </c>
      <c r="C91" s="93">
        <v>14401666</v>
      </c>
      <c r="D91" s="93">
        <v>5060950</v>
      </c>
      <c r="E91" s="93">
        <v>7656159</v>
      </c>
      <c r="F91" s="93">
        <v>1538574</v>
      </c>
      <c r="G91" s="93">
        <v>1603907</v>
      </c>
      <c r="H91" s="65">
        <f t="shared" si="1"/>
        <v>3.210172192492605</v>
      </c>
    </row>
    <row r="92" spans="1:8" s="41" customFormat="1" ht="12">
      <c r="A92" s="71" t="s">
        <v>67</v>
      </c>
      <c r="B92" s="93">
        <v>273</v>
      </c>
      <c r="C92" s="93">
        <v>52565879</v>
      </c>
      <c r="D92" s="93">
        <v>18727050</v>
      </c>
      <c r="E92" s="93">
        <v>16566027</v>
      </c>
      <c r="F92" s="93">
        <v>2513476</v>
      </c>
      <c r="G92" s="93">
        <v>3253206</v>
      </c>
      <c r="H92" s="65">
        <f t="shared" si="1"/>
        <v>6.5111951239380446</v>
      </c>
    </row>
    <row r="93" spans="1:8" s="41" customFormat="1" ht="12">
      <c r="A93" s="73" t="s">
        <v>68</v>
      </c>
      <c r="B93" s="93">
        <v>24</v>
      </c>
      <c r="C93" s="93">
        <v>2369201</v>
      </c>
      <c r="D93" s="93">
        <v>828803</v>
      </c>
      <c r="E93" s="93">
        <v>877789</v>
      </c>
      <c r="F93" s="93">
        <v>277520</v>
      </c>
      <c r="G93" s="93">
        <v>298102</v>
      </c>
      <c r="H93" s="65">
        <f t="shared" si="1"/>
        <v>0.59664229342875275</v>
      </c>
    </row>
    <row r="94" spans="1:8" s="41" customFormat="1" ht="12">
      <c r="A94" s="71" t="s">
        <v>69</v>
      </c>
      <c r="B94" s="93">
        <v>19</v>
      </c>
      <c r="C94" s="93">
        <v>1439859</v>
      </c>
      <c r="D94" s="93">
        <v>508397</v>
      </c>
      <c r="E94" s="93">
        <v>1264684</v>
      </c>
      <c r="F94" s="93">
        <v>374786</v>
      </c>
      <c r="G94" s="93">
        <v>367700</v>
      </c>
      <c r="H94" s="65">
        <f t="shared" si="1"/>
        <v>0.73594062198090715</v>
      </c>
    </row>
    <row r="95" spans="1:8" s="41" customFormat="1" ht="12">
      <c r="A95" s="62" t="s">
        <v>70</v>
      </c>
      <c r="B95" s="93">
        <v>347</v>
      </c>
      <c r="C95" s="93">
        <v>302171</v>
      </c>
      <c r="D95" s="93">
        <v>106828</v>
      </c>
      <c r="E95" s="93">
        <v>107539</v>
      </c>
      <c r="F95" s="93">
        <v>16868</v>
      </c>
      <c r="G95" s="93">
        <v>16801</v>
      </c>
      <c r="H95" s="65">
        <f t="shared" si="1"/>
        <v>3.3626702175418063E-2</v>
      </c>
    </row>
    <row r="96" spans="1:8" s="41" customFormat="1" ht="12">
      <c r="A96" s="71" t="s">
        <v>71</v>
      </c>
      <c r="B96" s="93">
        <v>334</v>
      </c>
      <c r="C96" s="93">
        <v>203201</v>
      </c>
      <c r="D96" s="93">
        <v>68563</v>
      </c>
      <c r="E96" s="93">
        <v>70704</v>
      </c>
      <c r="F96" s="93">
        <v>11100</v>
      </c>
      <c r="G96" s="93">
        <v>11603</v>
      </c>
      <c r="H96" s="65">
        <f t="shared" si="1"/>
        <v>2.3223059659625962E-2</v>
      </c>
    </row>
    <row r="97" spans="1:8" s="41" customFormat="1" ht="12">
      <c r="A97" s="71" t="s">
        <v>72</v>
      </c>
      <c r="B97" s="93">
        <v>13</v>
      </c>
      <c r="C97" s="93">
        <v>98970</v>
      </c>
      <c r="D97" s="93">
        <v>38265</v>
      </c>
      <c r="E97" s="93">
        <v>36835</v>
      </c>
      <c r="F97" s="93">
        <v>5768</v>
      </c>
      <c r="G97" s="93">
        <v>5198</v>
      </c>
      <c r="H97" s="65">
        <f t="shared" si="1"/>
        <v>1.0403642515792101E-2</v>
      </c>
    </row>
    <row r="98" spans="1:8" s="92" customFormat="1" ht="12">
      <c r="A98" s="58" t="s">
        <v>10</v>
      </c>
      <c r="B98" s="91">
        <v>1720</v>
      </c>
      <c r="C98" s="91">
        <v>66320896</v>
      </c>
      <c r="D98" s="91">
        <v>23232323</v>
      </c>
      <c r="E98" s="91">
        <v>19317248</v>
      </c>
      <c r="F98" s="91">
        <v>5821653</v>
      </c>
      <c r="G98" s="91">
        <v>5597324</v>
      </c>
      <c r="H98" s="60">
        <f t="shared" si="1"/>
        <v>11.202877633909871</v>
      </c>
    </row>
    <row r="99" spans="1:8" s="41" customFormat="1" ht="12">
      <c r="A99" s="62" t="s">
        <v>73</v>
      </c>
      <c r="B99" s="93">
        <v>366</v>
      </c>
      <c r="C99" s="93">
        <v>4888966</v>
      </c>
      <c r="D99" s="93">
        <v>1719815</v>
      </c>
      <c r="E99" s="93">
        <v>2238836</v>
      </c>
      <c r="F99" s="93">
        <v>509468</v>
      </c>
      <c r="G99" s="93">
        <v>453670</v>
      </c>
      <c r="H99" s="65">
        <f t="shared" si="1"/>
        <v>0.9080070219583305</v>
      </c>
    </row>
    <row r="100" spans="1:8" s="41" customFormat="1" ht="12">
      <c r="A100" s="62" t="s">
        <v>74</v>
      </c>
      <c r="B100" s="93">
        <v>897</v>
      </c>
      <c r="C100" s="93">
        <v>53215802</v>
      </c>
      <c r="D100" s="93">
        <v>18628495</v>
      </c>
      <c r="E100" s="93">
        <v>14402311</v>
      </c>
      <c r="F100" s="93">
        <v>4488103</v>
      </c>
      <c r="G100" s="93">
        <v>4389197</v>
      </c>
      <c r="H100" s="65">
        <f t="shared" si="1"/>
        <v>8.7848473488624741</v>
      </c>
    </row>
    <row r="101" spans="1:8" s="41" customFormat="1" ht="12">
      <c r="A101" s="72" t="s">
        <v>112</v>
      </c>
      <c r="B101" s="93"/>
      <c r="C101" s="93"/>
      <c r="D101" s="93"/>
      <c r="E101" s="93"/>
      <c r="F101" s="93"/>
      <c r="G101" s="93"/>
      <c r="H101" s="65"/>
    </row>
    <row r="102" spans="1:8" s="41" customFormat="1" ht="12">
      <c r="A102" s="71" t="s">
        <v>113</v>
      </c>
      <c r="B102" s="93">
        <v>85</v>
      </c>
      <c r="C102" s="93">
        <v>1307531</v>
      </c>
      <c r="D102" s="93">
        <v>467233</v>
      </c>
      <c r="E102" s="93">
        <v>676269</v>
      </c>
      <c r="F102" s="93">
        <v>139441</v>
      </c>
      <c r="G102" s="93">
        <v>141469</v>
      </c>
      <c r="H102" s="65">
        <f t="shared" si="1"/>
        <v>0.28314599905090276</v>
      </c>
    </row>
    <row r="103" spans="1:8" s="41" customFormat="1" ht="12">
      <c r="A103" s="72" t="s">
        <v>115</v>
      </c>
      <c r="B103" s="93"/>
      <c r="C103" s="93"/>
      <c r="D103" s="93"/>
      <c r="E103" s="93"/>
      <c r="F103" s="93"/>
      <c r="G103" s="93"/>
      <c r="H103" s="65"/>
    </row>
    <row r="104" spans="1:8" s="41" customFormat="1" ht="12">
      <c r="A104" s="71" t="s">
        <v>114</v>
      </c>
      <c r="B104" s="93">
        <v>35</v>
      </c>
      <c r="C104" s="93">
        <v>1588463</v>
      </c>
      <c r="D104" s="93">
        <v>555302</v>
      </c>
      <c r="E104" s="93">
        <v>81754</v>
      </c>
      <c r="F104" s="93">
        <v>18205</v>
      </c>
      <c r="G104" s="93">
        <v>14482</v>
      </c>
      <c r="H104" s="65">
        <f t="shared" si="1"/>
        <v>2.898529259594098E-2</v>
      </c>
    </row>
    <row r="105" spans="1:8" s="41" customFormat="1" ht="12">
      <c r="A105" s="62" t="s">
        <v>75</v>
      </c>
      <c r="B105" s="93">
        <v>267</v>
      </c>
      <c r="C105" s="93">
        <v>256697</v>
      </c>
      <c r="D105" s="93">
        <v>88235</v>
      </c>
      <c r="E105" s="93">
        <v>179497</v>
      </c>
      <c r="F105" s="93">
        <v>46973</v>
      </c>
      <c r="G105" s="93">
        <v>40850</v>
      </c>
      <c r="H105" s="65">
        <f t="shared" si="1"/>
        <v>8.1760060940767085E-2</v>
      </c>
    </row>
    <row r="106" spans="1:8" s="41" customFormat="1" ht="12">
      <c r="A106" s="62" t="s">
        <v>76</v>
      </c>
      <c r="B106" s="93">
        <v>41</v>
      </c>
      <c r="C106" s="93">
        <v>4321071</v>
      </c>
      <c r="D106" s="93">
        <v>1513463</v>
      </c>
      <c r="E106" s="93">
        <v>1277733</v>
      </c>
      <c r="F106" s="93">
        <v>444678</v>
      </c>
      <c r="G106" s="93">
        <v>405902</v>
      </c>
      <c r="H106" s="65">
        <f t="shared" si="1"/>
        <v>0.81240078962005491</v>
      </c>
    </row>
    <row r="107" spans="1:8" s="41" customFormat="1" ht="12">
      <c r="A107" s="71" t="s">
        <v>77</v>
      </c>
      <c r="B107" s="93">
        <v>11</v>
      </c>
      <c r="C107" s="93">
        <v>1165239</v>
      </c>
      <c r="D107" s="93">
        <v>408657</v>
      </c>
      <c r="E107" s="93">
        <v>162180</v>
      </c>
      <c r="F107" s="93">
        <v>40448</v>
      </c>
      <c r="G107" s="93">
        <v>39684</v>
      </c>
      <c r="H107" s="65">
        <f t="shared" si="1"/>
        <v>7.9426346594208108E-2</v>
      </c>
    </row>
    <row r="108" spans="1:8" s="41" customFormat="1" ht="12">
      <c r="A108" s="71" t="s">
        <v>78</v>
      </c>
      <c r="B108" s="93">
        <v>30</v>
      </c>
      <c r="C108" s="93">
        <v>3155832</v>
      </c>
      <c r="D108" s="93">
        <v>1104806</v>
      </c>
      <c r="E108" s="93">
        <v>1115554</v>
      </c>
      <c r="F108" s="93">
        <v>404230</v>
      </c>
      <c r="G108" s="93">
        <v>366219</v>
      </c>
      <c r="H108" s="65">
        <f t="shared" si="1"/>
        <v>0.73297644449612687</v>
      </c>
    </row>
    <row r="109" spans="1:8" s="41" customFormat="1" ht="12">
      <c r="A109" s="62" t="s">
        <v>79</v>
      </c>
      <c r="B109" s="93">
        <v>28</v>
      </c>
      <c r="C109" s="93">
        <v>742365</v>
      </c>
      <c r="D109" s="93">
        <v>259780</v>
      </c>
      <c r="E109" s="93">
        <v>460848</v>
      </c>
      <c r="F109" s="93">
        <v>174785</v>
      </c>
      <c r="G109" s="93">
        <v>151754</v>
      </c>
      <c r="H109" s="65">
        <f t="shared" si="1"/>
        <v>0.30373112088139947</v>
      </c>
    </row>
    <row r="110" spans="1:8" s="41" customFormat="1" ht="12">
      <c r="A110" s="71" t="s">
        <v>80</v>
      </c>
      <c r="B110" s="93">
        <v>16</v>
      </c>
      <c r="C110" s="94">
        <v>55974</v>
      </c>
      <c r="D110" s="94">
        <v>19364</v>
      </c>
      <c r="E110" s="94">
        <v>2733</v>
      </c>
      <c r="F110" s="94">
        <v>394</v>
      </c>
      <c r="G110" s="94">
        <v>368</v>
      </c>
      <c r="H110" s="67">
        <f t="shared" si="1"/>
        <v>7.3654106306492747E-4</v>
      </c>
    </row>
    <row r="111" spans="1:8" s="41" customFormat="1" ht="12">
      <c r="A111" s="74" t="s">
        <v>117</v>
      </c>
      <c r="B111" s="93"/>
      <c r="C111" s="94"/>
      <c r="D111" s="94"/>
      <c r="E111" s="94"/>
      <c r="F111" s="94"/>
      <c r="G111" s="94"/>
      <c r="H111" s="67"/>
    </row>
    <row r="112" spans="1:8" s="41" customFormat="1" ht="12">
      <c r="A112" s="79" t="s">
        <v>116</v>
      </c>
      <c r="B112" s="101">
        <v>12</v>
      </c>
      <c r="C112" s="101">
        <v>686391</v>
      </c>
      <c r="D112" s="101">
        <v>240316</v>
      </c>
      <c r="E112" s="101">
        <v>458116</v>
      </c>
      <c r="F112" s="101">
        <v>174391</v>
      </c>
      <c r="G112" s="101">
        <v>151385</v>
      </c>
      <c r="H112" s="49">
        <f t="shared" si="1"/>
        <v>0.30299257834805449</v>
      </c>
    </row>
    <row r="113" spans="1:1" s="41" customFormat="1" ht="12"/>
    <row r="114" spans="1:1" s="41" customFormat="1" ht="12">
      <c r="A114" s="41" t="s">
        <v>81</v>
      </c>
    </row>
    <row r="115" spans="1:1" s="41" customFormat="1" ht="12">
      <c r="A115" s="41" t="s">
        <v>83</v>
      </c>
    </row>
    <row r="116" spans="1:1" s="41" customFormat="1" ht="12">
      <c r="A116" s="41" t="s">
        <v>82</v>
      </c>
    </row>
    <row r="117" spans="1:1" s="41" customFormat="1" ht="12"/>
    <row r="118" spans="1:1" s="41" customFormat="1" ht="12">
      <c r="A118" s="41" t="s">
        <v>132</v>
      </c>
    </row>
  </sheetData>
  <phoneticPr fontId="1" type="noConversion"/>
  <printOptions horizontalCentered="1"/>
  <pageMargins left="0.5" right="0.5" top="1" bottom="1" header="0.5" footer="0.5"/>
  <pageSetup scale="78"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8"/>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6" t="s">
        <v>133</v>
      </c>
      <c r="B1" s="15"/>
      <c r="C1" s="15"/>
      <c r="D1" s="15"/>
      <c r="E1" s="15"/>
      <c r="F1" s="15"/>
      <c r="G1" s="15"/>
      <c r="H1" s="15"/>
    </row>
    <row r="2" spans="1:8">
      <c r="A2" s="6" t="s">
        <v>105</v>
      </c>
      <c r="B2" s="15"/>
      <c r="C2" s="15"/>
      <c r="D2" s="15"/>
      <c r="E2" s="15"/>
      <c r="F2" s="15"/>
      <c r="G2" s="15"/>
      <c r="H2" s="15"/>
    </row>
    <row r="3" spans="1:8">
      <c r="A3" s="15" t="s">
        <v>0</v>
      </c>
      <c r="B3" s="15"/>
      <c r="C3" s="15"/>
      <c r="D3" s="15"/>
      <c r="E3" s="15"/>
      <c r="F3" s="15"/>
      <c r="G3" s="15"/>
      <c r="H3" s="15"/>
    </row>
    <row r="4" spans="1:8" ht="13.5" thickBot="1"/>
    <row r="5" spans="1:8" s="41" customFormat="1" thickTop="1">
      <c r="A5" s="7"/>
      <c r="B5" s="16"/>
      <c r="C5" s="16"/>
      <c r="D5" s="16"/>
      <c r="E5" s="16" t="s">
        <v>102</v>
      </c>
      <c r="F5" s="16"/>
      <c r="G5" s="16"/>
      <c r="H5" s="14" t="s">
        <v>98</v>
      </c>
    </row>
    <row r="6" spans="1:8" s="41" customFormat="1" ht="12">
      <c r="A6" s="8"/>
      <c r="B6" s="9"/>
      <c r="C6" s="9" t="s">
        <v>86</v>
      </c>
      <c r="D6" s="9" t="s">
        <v>89</v>
      </c>
      <c r="E6" s="9" t="s">
        <v>103</v>
      </c>
      <c r="F6" s="9"/>
      <c r="G6" s="9"/>
      <c r="H6" s="1" t="s">
        <v>99</v>
      </c>
    </row>
    <row r="7" spans="1:8" s="41" customFormat="1" ht="12">
      <c r="A7" s="3" t="s">
        <v>128</v>
      </c>
      <c r="B7" s="9" t="s">
        <v>84</v>
      </c>
      <c r="C7" s="9" t="s">
        <v>87</v>
      </c>
      <c r="D7" s="9" t="s">
        <v>90</v>
      </c>
      <c r="E7" s="9" t="s">
        <v>93</v>
      </c>
      <c r="F7" s="9" t="s">
        <v>94</v>
      </c>
      <c r="G7" s="9" t="s">
        <v>96</v>
      </c>
      <c r="H7" s="1" t="s">
        <v>100</v>
      </c>
    </row>
    <row r="8" spans="1:8" s="41" customFormat="1" ht="12">
      <c r="A8" s="2"/>
      <c r="B8" s="57" t="s">
        <v>85</v>
      </c>
      <c r="C8" s="57" t="s">
        <v>88</v>
      </c>
      <c r="D8" s="57" t="s">
        <v>91</v>
      </c>
      <c r="E8" s="57" t="s">
        <v>92</v>
      </c>
      <c r="F8" s="57" t="s">
        <v>95</v>
      </c>
      <c r="G8" s="57" t="s">
        <v>97</v>
      </c>
      <c r="H8" s="10" t="s">
        <v>101</v>
      </c>
    </row>
    <row r="9" spans="1:8" s="41" customFormat="1" ht="12">
      <c r="A9" s="8"/>
      <c r="B9" s="9"/>
      <c r="C9" s="9"/>
      <c r="D9" s="9"/>
      <c r="E9" s="9"/>
      <c r="F9" s="9"/>
      <c r="G9" s="9"/>
      <c r="H9" s="1"/>
    </row>
    <row r="10" spans="1:8" s="92" customFormat="1" ht="12">
      <c r="A10" s="58" t="s">
        <v>1</v>
      </c>
      <c r="B10" s="91">
        <v>4767</v>
      </c>
      <c r="C10" s="91">
        <v>343851050</v>
      </c>
      <c r="D10" s="91">
        <v>121538682</v>
      </c>
      <c r="E10" s="91">
        <v>160855609</v>
      </c>
      <c r="F10" s="91">
        <v>41483106</v>
      </c>
      <c r="G10" s="91">
        <v>42419115</v>
      </c>
      <c r="H10" s="60">
        <f>G10/$G$10*100</f>
        <v>100</v>
      </c>
    </row>
    <row r="11" spans="1:8" s="92" customFormat="1" ht="12">
      <c r="A11" s="58" t="s">
        <v>2</v>
      </c>
      <c r="B11" s="91">
        <v>295</v>
      </c>
      <c r="C11" s="91">
        <v>159575</v>
      </c>
      <c r="D11" s="91">
        <v>53038</v>
      </c>
      <c r="E11" s="91">
        <v>20625</v>
      </c>
      <c r="F11" s="91">
        <v>2640</v>
      </c>
      <c r="G11" s="91">
        <v>3256</v>
      </c>
      <c r="H11" s="60">
        <f>G11/$G$10*100</f>
        <v>7.6757848436960555E-3</v>
      </c>
    </row>
    <row r="12" spans="1:8" s="92" customFormat="1" ht="12">
      <c r="A12" s="58" t="s">
        <v>3</v>
      </c>
      <c r="B12" s="91">
        <v>86</v>
      </c>
      <c r="C12" s="91">
        <v>3652660</v>
      </c>
      <c r="D12" s="91">
        <v>1332879</v>
      </c>
      <c r="E12" s="91">
        <v>3109073</v>
      </c>
      <c r="F12" s="91">
        <v>1233871</v>
      </c>
      <c r="G12" s="91">
        <v>928046</v>
      </c>
      <c r="H12" s="60">
        <f t="shared" ref="H12:H75" si="0">G12/$G$10*100</f>
        <v>2.1878014192422452</v>
      </c>
    </row>
    <row r="13" spans="1:8" s="41" customFormat="1" ht="12">
      <c r="A13" s="62" t="s">
        <v>11</v>
      </c>
      <c r="B13" s="93">
        <v>49</v>
      </c>
      <c r="C13" s="93">
        <v>1518183</v>
      </c>
      <c r="D13" s="93">
        <v>536899</v>
      </c>
      <c r="E13" s="93">
        <v>823313</v>
      </c>
      <c r="F13" s="93">
        <v>333248</v>
      </c>
      <c r="G13" s="93">
        <v>271118</v>
      </c>
      <c r="H13" s="65">
        <f t="shared" si="0"/>
        <v>0.63914110419323933</v>
      </c>
    </row>
    <row r="14" spans="1:8" s="41" customFormat="1" ht="12">
      <c r="A14" s="62" t="s">
        <v>12</v>
      </c>
      <c r="B14" s="93">
        <v>7</v>
      </c>
      <c r="C14" s="94">
        <v>536811</v>
      </c>
      <c r="D14" s="94">
        <v>199913</v>
      </c>
      <c r="E14" s="94">
        <v>666564</v>
      </c>
      <c r="F14" s="94">
        <v>305023</v>
      </c>
      <c r="G14" s="94">
        <v>176871</v>
      </c>
      <c r="H14" s="67">
        <f t="shared" si="0"/>
        <v>0.41696060844267963</v>
      </c>
    </row>
    <row r="15" spans="1:8" s="41" customFormat="1" ht="12">
      <c r="A15" s="62" t="s">
        <v>13</v>
      </c>
      <c r="B15" s="93">
        <v>8</v>
      </c>
      <c r="C15" s="94">
        <v>239277</v>
      </c>
      <c r="D15" s="94">
        <v>93248</v>
      </c>
      <c r="E15" s="94">
        <v>94334</v>
      </c>
      <c r="F15" s="94">
        <v>32796</v>
      </c>
      <c r="G15" s="94">
        <v>28234</v>
      </c>
      <c r="H15" s="67">
        <f t="shared" si="0"/>
        <v>6.6559615871288211E-2</v>
      </c>
    </row>
    <row r="16" spans="1:8" s="41" customFormat="1" ht="12">
      <c r="A16" s="62" t="s">
        <v>14</v>
      </c>
      <c r="B16" s="93">
        <v>23</v>
      </c>
      <c r="C16" s="93">
        <v>1358390</v>
      </c>
      <c r="D16" s="93">
        <v>502819</v>
      </c>
      <c r="E16" s="93">
        <v>1524861</v>
      </c>
      <c r="F16" s="93">
        <v>562804</v>
      </c>
      <c r="G16" s="93">
        <v>451823</v>
      </c>
      <c r="H16" s="65">
        <f t="shared" si="0"/>
        <v>1.0651400907350377</v>
      </c>
    </row>
    <row r="17" spans="1:8" s="92" customFormat="1" ht="12">
      <c r="A17" s="58" t="s">
        <v>4</v>
      </c>
      <c r="B17" s="91">
        <v>20</v>
      </c>
      <c r="C17" s="91">
        <v>7675481</v>
      </c>
      <c r="D17" s="91">
        <v>2696626</v>
      </c>
      <c r="E17" s="91">
        <v>1283592</v>
      </c>
      <c r="F17" s="91">
        <v>99832</v>
      </c>
      <c r="G17" s="91">
        <v>176658</v>
      </c>
      <c r="H17" s="60">
        <f t="shared" si="0"/>
        <v>0.41645847632606192</v>
      </c>
    </row>
    <row r="18" spans="1:8" s="92" customFormat="1" ht="12">
      <c r="A18" s="58" t="s">
        <v>5</v>
      </c>
      <c r="B18" s="91">
        <v>115</v>
      </c>
      <c r="C18" s="91">
        <v>890833</v>
      </c>
      <c r="D18" s="91">
        <v>309884</v>
      </c>
      <c r="E18" s="91">
        <v>85109</v>
      </c>
      <c r="F18" s="91">
        <v>21970</v>
      </c>
      <c r="G18" s="91">
        <v>17102</v>
      </c>
      <c r="H18" s="60">
        <f>G18/$G$10*100</f>
        <v>4.0316729851624669E-2</v>
      </c>
    </row>
    <row r="19" spans="1:8" s="41" customFormat="1" ht="12">
      <c r="A19" s="62" t="s">
        <v>15</v>
      </c>
      <c r="B19" s="93">
        <v>26</v>
      </c>
      <c r="C19" s="93">
        <v>599073</v>
      </c>
      <c r="D19" s="93">
        <v>209895</v>
      </c>
      <c r="E19" s="93">
        <v>16543</v>
      </c>
      <c r="F19" s="93">
        <v>3280</v>
      </c>
      <c r="G19" s="93">
        <v>3157</v>
      </c>
      <c r="H19" s="65">
        <f t="shared" si="0"/>
        <v>7.4423994937188103E-3</v>
      </c>
    </row>
    <row r="20" spans="1:8" s="41" customFormat="1" ht="12">
      <c r="A20" s="62" t="s">
        <v>16</v>
      </c>
      <c r="B20" s="93">
        <v>47</v>
      </c>
      <c r="C20" s="93">
        <v>232714</v>
      </c>
      <c r="D20" s="93">
        <v>79942</v>
      </c>
      <c r="E20" s="93">
        <v>45708</v>
      </c>
      <c r="F20" s="93">
        <v>14014</v>
      </c>
      <c r="G20" s="93">
        <v>9104</v>
      </c>
      <c r="H20" s="65">
        <f t="shared" si="0"/>
        <v>2.146202248679634E-2</v>
      </c>
    </row>
    <row r="21" spans="1:8" s="41" customFormat="1" ht="12">
      <c r="A21" s="62" t="s">
        <v>17</v>
      </c>
      <c r="B21" s="93">
        <v>42</v>
      </c>
      <c r="C21" s="93">
        <v>59045</v>
      </c>
      <c r="D21" s="93">
        <v>20047</v>
      </c>
      <c r="E21" s="93">
        <v>22858</v>
      </c>
      <c r="F21" s="93">
        <v>4676</v>
      </c>
      <c r="G21" s="93">
        <v>4842</v>
      </c>
      <c r="H21" s="65">
        <f t="shared" si="0"/>
        <v>1.1414665298887071E-2</v>
      </c>
    </row>
    <row r="22" spans="1:8" s="92" customFormat="1" ht="12">
      <c r="A22" s="58" t="s">
        <v>6</v>
      </c>
      <c r="B22" s="91">
        <v>1028</v>
      </c>
      <c r="C22" s="91">
        <v>156577713</v>
      </c>
      <c r="D22" s="91">
        <v>55499456</v>
      </c>
      <c r="E22" s="91">
        <v>105173560</v>
      </c>
      <c r="F22" s="91">
        <v>27362642</v>
      </c>
      <c r="G22" s="91">
        <v>29439519</v>
      </c>
      <c r="H22" s="60">
        <f t="shared" si="0"/>
        <v>69.40153984825001</v>
      </c>
    </row>
    <row r="23" spans="1:8" s="41" customFormat="1" ht="12">
      <c r="A23" s="62" t="s">
        <v>18</v>
      </c>
      <c r="B23" s="93">
        <v>69</v>
      </c>
      <c r="C23" s="93">
        <v>8225484</v>
      </c>
      <c r="D23" s="93">
        <v>2886860</v>
      </c>
      <c r="E23" s="93">
        <v>4015069</v>
      </c>
      <c r="F23" s="93">
        <v>1279948</v>
      </c>
      <c r="G23" s="93">
        <v>1225138</v>
      </c>
      <c r="H23" s="65">
        <f t="shared" si="0"/>
        <v>2.8881743525295143</v>
      </c>
    </row>
    <row r="24" spans="1:8" s="41" customFormat="1" ht="12">
      <c r="A24" s="62" t="s">
        <v>19</v>
      </c>
      <c r="B24" s="93">
        <v>16</v>
      </c>
      <c r="C24" s="93">
        <v>17447351</v>
      </c>
      <c r="D24" s="93">
        <v>6106901</v>
      </c>
      <c r="E24" s="93">
        <v>6984274</v>
      </c>
      <c r="F24" s="93">
        <v>1908706</v>
      </c>
      <c r="G24" s="93">
        <v>1863305</v>
      </c>
      <c r="H24" s="65">
        <f t="shared" si="0"/>
        <v>4.3926069650439432</v>
      </c>
    </row>
    <row r="25" spans="1:8" s="41" customFormat="1" ht="12">
      <c r="A25" s="71" t="s">
        <v>20</v>
      </c>
      <c r="B25" s="93">
        <v>4</v>
      </c>
      <c r="C25" s="94">
        <v>10961538</v>
      </c>
      <c r="D25" s="94">
        <v>3835496</v>
      </c>
      <c r="E25" s="94">
        <v>3396852</v>
      </c>
      <c r="F25" s="94">
        <v>891612</v>
      </c>
      <c r="G25" s="94">
        <v>879030</v>
      </c>
      <c r="H25" s="67">
        <f t="shared" si="0"/>
        <v>2.072249739297956</v>
      </c>
    </row>
    <row r="26" spans="1:8" s="41" customFormat="1" ht="12">
      <c r="A26" s="62" t="s">
        <v>21</v>
      </c>
      <c r="B26" s="93">
        <v>7</v>
      </c>
      <c r="C26" s="94">
        <v>131904</v>
      </c>
      <c r="D26" s="94">
        <v>46556</v>
      </c>
      <c r="E26" s="94">
        <v>102291</v>
      </c>
      <c r="F26" s="94">
        <v>24676</v>
      </c>
      <c r="G26" s="94">
        <v>23818</v>
      </c>
      <c r="H26" s="67">
        <f t="shared" si="0"/>
        <v>5.614921480563656E-2</v>
      </c>
    </row>
    <row r="27" spans="1:8" s="41" customFormat="1" ht="12">
      <c r="A27" s="62" t="s">
        <v>22</v>
      </c>
      <c r="B27" s="93">
        <v>35</v>
      </c>
      <c r="C27" s="93">
        <v>1340289</v>
      </c>
      <c r="D27" s="93">
        <v>468920</v>
      </c>
      <c r="E27" s="93">
        <v>339388</v>
      </c>
      <c r="F27" s="93">
        <v>107942</v>
      </c>
      <c r="G27" s="93">
        <v>75455</v>
      </c>
      <c r="H27" s="65">
        <f t="shared" si="0"/>
        <v>0.17787971295487895</v>
      </c>
    </row>
    <row r="28" spans="1:8" s="41" customFormat="1" ht="12">
      <c r="A28" s="62" t="s">
        <v>23</v>
      </c>
      <c r="B28" s="93">
        <v>7</v>
      </c>
      <c r="C28" s="94">
        <v>129068</v>
      </c>
      <c r="D28" s="94">
        <v>45090</v>
      </c>
      <c r="E28" s="94">
        <v>47546</v>
      </c>
      <c r="F28" s="94">
        <v>5046</v>
      </c>
      <c r="G28" s="94">
        <v>5502</v>
      </c>
      <c r="H28" s="67">
        <f t="shared" si="0"/>
        <v>1.2970567632068703E-2</v>
      </c>
    </row>
    <row r="29" spans="1:8" s="41" customFormat="1" ht="12">
      <c r="A29" s="62" t="s">
        <v>24</v>
      </c>
      <c r="B29" s="93">
        <v>11</v>
      </c>
      <c r="C29" s="93">
        <v>244741</v>
      </c>
      <c r="D29" s="93">
        <v>85368</v>
      </c>
      <c r="E29" s="93">
        <v>4843</v>
      </c>
      <c r="F29" s="93">
        <v>1013</v>
      </c>
      <c r="G29" s="93">
        <v>797</v>
      </c>
      <c r="H29" s="65">
        <f t="shared" si="0"/>
        <v>1.8788699387056989E-3</v>
      </c>
    </row>
    <row r="30" spans="1:8" s="41" customFormat="1" ht="12">
      <c r="A30" s="62" t="s">
        <v>25</v>
      </c>
      <c r="B30" s="93">
        <v>17</v>
      </c>
      <c r="C30" s="93">
        <v>2820717</v>
      </c>
      <c r="D30" s="93">
        <v>1009345</v>
      </c>
      <c r="E30" s="93">
        <v>1704502</v>
      </c>
      <c r="F30" s="93">
        <v>610247</v>
      </c>
      <c r="G30" s="93">
        <v>551239</v>
      </c>
      <c r="H30" s="65">
        <f t="shared" si="0"/>
        <v>1.2995061306677425</v>
      </c>
    </row>
    <row r="31" spans="1:8" s="41" customFormat="1" ht="12">
      <c r="A31" s="62" t="s">
        <v>26</v>
      </c>
      <c r="B31" s="93">
        <v>25</v>
      </c>
      <c r="C31" s="93">
        <v>500079</v>
      </c>
      <c r="D31" s="93">
        <v>174959</v>
      </c>
      <c r="E31" s="93">
        <v>36094</v>
      </c>
      <c r="F31" s="93">
        <v>10980</v>
      </c>
      <c r="G31" s="93">
        <v>10097</v>
      </c>
      <c r="H31" s="65">
        <f t="shared" si="0"/>
        <v>2.3802948269901435E-2</v>
      </c>
    </row>
    <row r="32" spans="1:8" s="41" customFormat="1" ht="12">
      <c r="A32" s="62" t="s">
        <v>27</v>
      </c>
      <c r="B32" s="93">
        <v>19</v>
      </c>
      <c r="C32" s="93">
        <v>27931082</v>
      </c>
      <c r="D32" s="93">
        <v>10051558</v>
      </c>
      <c r="E32" s="93">
        <v>25062453</v>
      </c>
      <c r="F32" s="93">
        <v>8972631</v>
      </c>
      <c r="G32" s="93">
        <v>8562653</v>
      </c>
      <c r="H32" s="65">
        <f t="shared" si="0"/>
        <v>20.185836031704103</v>
      </c>
    </row>
    <row r="33" spans="1:8" s="41" customFormat="1" ht="12">
      <c r="A33" s="62" t="s">
        <v>28</v>
      </c>
      <c r="B33" s="93">
        <v>166</v>
      </c>
      <c r="C33" s="93">
        <v>39027065</v>
      </c>
      <c r="D33" s="93">
        <v>13746078</v>
      </c>
      <c r="E33" s="93">
        <v>23944121</v>
      </c>
      <c r="F33" s="93">
        <v>5485977</v>
      </c>
      <c r="G33" s="93">
        <v>6135897</v>
      </c>
      <c r="H33" s="65">
        <f t="shared" si="0"/>
        <v>14.464934027973003</v>
      </c>
    </row>
    <row r="34" spans="1:8" s="41" customFormat="1" ht="12">
      <c r="A34" s="71" t="s">
        <v>29</v>
      </c>
      <c r="B34" s="93">
        <v>35</v>
      </c>
      <c r="C34" s="93">
        <v>22998094</v>
      </c>
      <c r="D34" s="93">
        <v>8105224</v>
      </c>
      <c r="E34" s="93">
        <v>13233231</v>
      </c>
      <c r="F34" s="93">
        <v>2937794</v>
      </c>
      <c r="G34" s="93">
        <v>3157375</v>
      </c>
      <c r="H34" s="65">
        <f t="shared" si="0"/>
        <v>7.4432835291353916</v>
      </c>
    </row>
    <row r="35" spans="1:8" s="41" customFormat="1" ht="12">
      <c r="A35" s="71" t="s">
        <v>30</v>
      </c>
      <c r="B35" s="93">
        <v>131</v>
      </c>
      <c r="C35" s="93">
        <v>16028971</v>
      </c>
      <c r="D35" s="93">
        <v>5640854</v>
      </c>
      <c r="E35" s="93">
        <v>10710889</v>
      </c>
      <c r="F35" s="93">
        <v>2548183</v>
      </c>
      <c r="G35" s="93">
        <v>2978522</v>
      </c>
      <c r="H35" s="65">
        <f t="shared" si="0"/>
        <v>7.0216504988376114</v>
      </c>
    </row>
    <row r="36" spans="1:8" s="41" customFormat="1" ht="12">
      <c r="A36" s="62" t="s">
        <v>31</v>
      </c>
      <c r="B36" s="93">
        <v>35</v>
      </c>
      <c r="C36" s="93">
        <v>761357</v>
      </c>
      <c r="D36" s="93">
        <v>265786</v>
      </c>
      <c r="E36" s="93">
        <v>217154</v>
      </c>
      <c r="F36" s="93">
        <v>68218</v>
      </c>
      <c r="G36" s="93">
        <v>67038</v>
      </c>
      <c r="H36" s="65">
        <f t="shared" si="0"/>
        <v>0.15803724335125804</v>
      </c>
    </row>
    <row r="37" spans="1:8" s="41" customFormat="1" ht="12">
      <c r="A37" s="62" t="s">
        <v>32</v>
      </c>
      <c r="B37" s="93">
        <v>38</v>
      </c>
      <c r="C37" s="93">
        <v>889589</v>
      </c>
      <c r="D37" s="93">
        <v>310880</v>
      </c>
      <c r="E37" s="93">
        <v>208366</v>
      </c>
      <c r="F37" s="93">
        <v>62377</v>
      </c>
      <c r="G37" s="93">
        <v>58892</v>
      </c>
      <c r="H37" s="65">
        <f t="shared" si="0"/>
        <v>0.13883363667535262</v>
      </c>
    </row>
    <row r="38" spans="1:8" s="41" customFormat="1" ht="12">
      <c r="A38" s="62" t="s">
        <v>33</v>
      </c>
      <c r="B38" s="93">
        <v>18</v>
      </c>
      <c r="C38" s="93">
        <v>1132697</v>
      </c>
      <c r="D38" s="93">
        <v>399835</v>
      </c>
      <c r="E38" s="93">
        <v>961810</v>
      </c>
      <c r="F38" s="93">
        <v>275118</v>
      </c>
      <c r="G38" s="93">
        <v>227695</v>
      </c>
      <c r="H38" s="65">
        <f t="shared" si="0"/>
        <v>0.53677451780877561</v>
      </c>
    </row>
    <row r="39" spans="1:8" s="41" customFormat="1" ht="12">
      <c r="A39" s="62" t="s">
        <v>34</v>
      </c>
      <c r="B39" s="93">
        <v>88</v>
      </c>
      <c r="C39" s="93">
        <v>4669471</v>
      </c>
      <c r="D39" s="93">
        <v>1635648</v>
      </c>
      <c r="E39" s="93">
        <v>2019442</v>
      </c>
      <c r="F39" s="93">
        <v>549466</v>
      </c>
      <c r="G39" s="93">
        <v>655771</v>
      </c>
      <c r="H39" s="65">
        <f t="shared" si="0"/>
        <v>1.5459327711103827</v>
      </c>
    </row>
    <row r="40" spans="1:8" s="41" customFormat="1" ht="12">
      <c r="A40" s="62" t="s">
        <v>35</v>
      </c>
      <c r="B40" s="93">
        <v>123</v>
      </c>
      <c r="C40" s="93">
        <v>5259004</v>
      </c>
      <c r="D40" s="93">
        <v>1854083</v>
      </c>
      <c r="E40" s="93">
        <v>3959830</v>
      </c>
      <c r="F40" s="93">
        <v>1160685</v>
      </c>
      <c r="G40" s="93">
        <v>1104513</v>
      </c>
      <c r="H40" s="65">
        <f t="shared" si="0"/>
        <v>2.6038096268627955</v>
      </c>
    </row>
    <row r="41" spans="1:8" s="41" customFormat="1" ht="12">
      <c r="A41" s="62" t="s">
        <v>36</v>
      </c>
      <c r="B41" s="93">
        <v>126</v>
      </c>
      <c r="C41" s="93">
        <v>19348457</v>
      </c>
      <c r="D41" s="93">
        <v>7171626</v>
      </c>
      <c r="E41" s="93">
        <v>20410667</v>
      </c>
      <c r="F41" s="93">
        <v>3311412</v>
      </c>
      <c r="G41" s="93">
        <v>5375927</v>
      </c>
      <c r="H41" s="65">
        <f t="shared" si="0"/>
        <v>12.673359639869902</v>
      </c>
    </row>
    <row r="42" spans="1:8" s="41" customFormat="1" ht="12">
      <c r="A42" s="72" t="s">
        <v>123</v>
      </c>
      <c r="B42" s="93"/>
      <c r="C42" s="93"/>
      <c r="D42" s="93"/>
      <c r="E42" s="93"/>
      <c r="F42" s="93"/>
      <c r="G42" s="93"/>
      <c r="H42" s="65"/>
    </row>
    <row r="43" spans="1:8" s="41" customFormat="1" ht="12">
      <c r="A43" s="71" t="s">
        <v>124</v>
      </c>
      <c r="B43" s="93">
        <v>74</v>
      </c>
      <c r="C43" s="93">
        <v>6556099</v>
      </c>
      <c r="D43" s="93">
        <v>2232772</v>
      </c>
      <c r="E43" s="93">
        <v>5290662</v>
      </c>
      <c r="F43" s="93">
        <v>1492793</v>
      </c>
      <c r="G43" s="93">
        <v>1432300</v>
      </c>
      <c r="H43" s="65">
        <f t="shared" si="0"/>
        <v>3.3765438057818979</v>
      </c>
    </row>
    <row r="44" spans="1:8" s="41" customFormat="1" ht="12">
      <c r="A44" s="62" t="s">
        <v>37</v>
      </c>
      <c r="B44" s="93">
        <v>57</v>
      </c>
      <c r="C44" s="93">
        <v>14612545</v>
      </c>
      <c r="D44" s="93">
        <v>5054640</v>
      </c>
      <c r="E44" s="93">
        <v>7102643</v>
      </c>
      <c r="F44" s="93">
        <v>1541813</v>
      </c>
      <c r="G44" s="93">
        <v>1580652</v>
      </c>
      <c r="H44" s="65">
        <f t="shared" si="0"/>
        <v>3.726272931436688</v>
      </c>
    </row>
    <row r="45" spans="1:8" s="41" customFormat="1" ht="12">
      <c r="A45" s="62" t="s">
        <v>38</v>
      </c>
      <c r="B45" s="93">
        <v>32</v>
      </c>
      <c r="C45" s="93">
        <v>7314594</v>
      </c>
      <c r="D45" s="93">
        <v>2567761</v>
      </c>
      <c r="E45" s="93">
        <v>5512373</v>
      </c>
      <c r="F45" s="93">
        <v>1184847</v>
      </c>
      <c r="G45" s="93">
        <v>1212678</v>
      </c>
      <c r="H45" s="65">
        <f t="shared" si="0"/>
        <v>2.8588008024212668</v>
      </c>
    </row>
    <row r="46" spans="1:8" s="41" customFormat="1" ht="12">
      <c r="A46" s="62" t="s">
        <v>39</v>
      </c>
      <c r="B46" s="93">
        <v>25</v>
      </c>
      <c r="C46" s="93">
        <v>7297951</v>
      </c>
      <c r="D46" s="93">
        <v>2486880</v>
      </c>
      <c r="E46" s="93">
        <v>1590270</v>
      </c>
      <c r="F46" s="93">
        <v>356967</v>
      </c>
      <c r="G46" s="93">
        <v>367974</v>
      </c>
      <c r="H46" s="65">
        <f t="shared" si="0"/>
        <v>0.86747212901542148</v>
      </c>
    </row>
    <row r="47" spans="1:8" s="41" customFormat="1" ht="12">
      <c r="A47" s="62" t="s">
        <v>40</v>
      </c>
      <c r="B47" s="93">
        <v>10</v>
      </c>
      <c r="C47" s="93">
        <v>567262</v>
      </c>
      <c r="D47" s="93">
        <v>198168</v>
      </c>
      <c r="E47" s="93">
        <v>113687</v>
      </c>
      <c r="F47" s="93">
        <v>35446</v>
      </c>
      <c r="G47" s="93">
        <v>32701</v>
      </c>
      <c r="H47" s="65">
        <f t="shared" si="0"/>
        <v>7.7090245753594813E-2</v>
      </c>
    </row>
    <row r="48" spans="1:8" s="41" customFormat="1" ht="12">
      <c r="A48" s="72" t="s">
        <v>126</v>
      </c>
      <c r="B48" s="93"/>
      <c r="C48" s="93"/>
      <c r="D48" s="93"/>
      <c r="E48" s="93"/>
      <c r="F48" s="93"/>
      <c r="G48" s="93"/>
      <c r="H48" s="65"/>
    </row>
    <row r="49" spans="1:8" s="41" customFormat="1" ht="12">
      <c r="A49" s="71" t="s">
        <v>125</v>
      </c>
      <c r="B49" s="93">
        <v>86</v>
      </c>
      <c r="C49" s="93">
        <v>4983450</v>
      </c>
      <c r="D49" s="93">
        <v>1754385</v>
      </c>
      <c r="E49" s="93">
        <v>2648717</v>
      </c>
      <c r="F49" s="93">
        <v>458147</v>
      </c>
      <c r="G49" s="93">
        <v>450128</v>
      </c>
      <c r="H49" s="65">
        <f t="shared" si="0"/>
        <v>1.0611442506520941</v>
      </c>
    </row>
    <row r="50" spans="1:8" s="92" customFormat="1" ht="12">
      <c r="A50" s="58" t="s">
        <v>7</v>
      </c>
      <c r="B50" s="91">
        <v>761</v>
      </c>
      <c r="C50" s="91">
        <v>34295289</v>
      </c>
      <c r="D50" s="91">
        <v>12066655</v>
      </c>
      <c r="E50" s="91">
        <v>5112152</v>
      </c>
      <c r="F50" s="91">
        <v>1255809</v>
      </c>
      <c r="G50" s="91">
        <v>1287796</v>
      </c>
      <c r="H50" s="60">
        <f t="shared" si="0"/>
        <v>3.0358860622151123</v>
      </c>
    </row>
    <row r="51" spans="1:8" s="41" customFormat="1" ht="12">
      <c r="A51" s="62" t="s">
        <v>41</v>
      </c>
      <c r="B51" s="93">
        <v>586</v>
      </c>
      <c r="C51" s="93">
        <v>11855930</v>
      </c>
      <c r="D51" s="93">
        <v>4212716</v>
      </c>
      <c r="E51" s="93">
        <v>3558688</v>
      </c>
      <c r="F51" s="93">
        <v>915123</v>
      </c>
      <c r="G51" s="93">
        <v>907352</v>
      </c>
      <c r="H51" s="65">
        <f t="shared" si="0"/>
        <v>2.1390168088136678</v>
      </c>
    </row>
    <row r="52" spans="1:8" s="41" customFormat="1" ht="12">
      <c r="A52" s="71" t="s">
        <v>42</v>
      </c>
      <c r="B52" s="93">
        <v>398</v>
      </c>
      <c r="C52" s="93">
        <v>2672941</v>
      </c>
      <c r="D52" s="93">
        <v>992503</v>
      </c>
      <c r="E52" s="93">
        <v>980732</v>
      </c>
      <c r="F52" s="93">
        <v>204620</v>
      </c>
      <c r="G52" s="93">
        <v>203740</v>
      </c>
      <c r="H52" s="65">
        <f t="shared" si="0"/>
        <v>0.48030233539761497</v>
      </c>
    </row>
    <row r="53" spans="1:8" s="41" customFormat="1" ht="12">
      <c r="A53" s="73" t="s">
        <v>43</v>
      </c>
      <c r="B53" s="93">
        <v>35</v>
      </c>
      <c r="C53" s="93">
        <v>685778</v>
      </c>
      <c r="D53" s="93">
        <v>239727</v>
      </c>
      <c r="E53" s="93">
        <v>97413</v>
      </c>
      <c r="F53" s="93">
        <v>28752</v>
      </c>
      <c r="G53" s="93">
        <v>28094</v>
      </c>
      <c r="H53" s="65">
        <f t="shared" si="0"/>
        <v>6.622957598243151E-2</v>
      </c>
    </row>
    <row r="54" spans="1:8" s="41" customFormat="1" ht="12">
      <c r="A54" s="73" t="s">
        <v>44</v>
      </c>
      <c r="B54" s="93">
        <v>364</v>
      </c>
      <c r="C54" s="93">
        <v>1987163</v>
      </c>
      <c r="D54" s="93">
        <v>752776</v>
      </c>
      <c r="E54" s="93">
        <v>883319</v>
      </c>
      <c r="F54" s="93">
        <v>175868</v>
      </c>
      <c r="G54" s="93">
        <v>175646</v>
      </c>
      <c r="H54" s="65">
        <f t="shared" si="0"/>
        <v>0.41407275941518346</v>
      </c>
    </row>
    <row r="55" spans="1:8" s="41" customFormat="1" ht="12">
      <c r="A55" s="71" t="s">
        <v>45</v>
      </c>
      <c r="B55" s="93">
        <v>188</v>
      </c>
      <c r="C55" s="93">
        <v>9182989</v>
      </c>
      <c r="D55" s="93">
        <v>3220213</v>
      </c>
      <c r="E55" s="93">
        <v>2577956</v>
      </c>
      <c r="F55" s="93">
        <v>710502</v>
      </c>
      <c r="G55" s="93">
        <v>703612</v>
      </c>
      <c r="H55" s="65">
        <f t="shared" si="0"/>
        <v>1.6587144734160533</v>
      </c>
    </row>
    <row r="56" spans="1:8" s="41" customFormat="1" ht="12">
      <c r="A56" s="73" t="s">
        <v>46</v>
      </c>
      <c r="B56" s="93">
        <v>37</v>
      </c>
      <c r="C56" s="93">
        <v>5735273</v>
      </c>
      <c r="D56" s="93">
        <v>2014679</v>
      </c>
      <c r="E56" s="93">
        <v>1145877</v>
      </c>
      <c r="F56" s="93">
        <v>278642</v>
      </c>
      <c r="G56" s="93">
        <v>332288</v>
      </c>
      <c r="H56" s="65">
        <f t="shared" si="0"/>
        <v>0.78334496134584608</v>
      </c>
    </row>
    <row r="57" spans="1:8" s="41" customFormat="1" ht="12">
      <c r="A57" s="73" t="s">
        <v>47</v>
      </c>
      <c r="B57" s="93">
        <v>45</v>
      </c>
      <c r="C57" s="93">
        <v>250497</v>
      </c>
      <c r="D57" s="93">
        <v>86941</v>
      </c>
      <c r="E57" s="93">
        <v>16237</v>
      </c>
      <c r="F57" s="93">
        <v>3738</v>
      </c>
      <c r="G57" s="93">
        <v>4516</v>
      </c>
      <c r="H57" s="65">
        <f t="shared" si="0"/>
        <v>1.0646143843406446E-2</v>
      </c>
    </row>
    <row r="58" spans="1:8" s="41" customFormat="1" ht="12">
      <c r="A58" s="73" t="s">
        <v>48</v>
      </c>
      <c r="B58" s="93">
        <v>7</v>
      </c>
      <c r="C58" s="94">
        <v>8991</v>
      </c>
      <c r="D58" s="94">
        <v>3068</v>
      </c>
      <c r="E58" s="94">
        <v>1326</v>
      </c>
      <c r="F58" s="94">
        <v>278</v>
      </c>
      <c r="G58" s="94">
        <v>257</v>
      </c>
      <c r="H58" s="67">
        <f t="shared" si="0"/>
        <v>6.0585893882981762E-4</v>
      </c>
    </row>
    <row r="59" spans="1:8" s="41" customFormat="1" ht="12">
      <c r="A59" s="73" t="s">
        <v>49</v>
      </c>
      <c r="B59" s="93">
        <v>99</v>
      </c>
      <c r="C59" s="93">
        <v>3188228</v>
      </c>
      <c r="D59" s="93">
        <v>1115524</v>
      </c>
      <c r="E59" s="93">
        <v>1414515</v>
      </c>
      <c r="F59" s="93">
        <v>427845</v>
      </c>
      <c r="G59" s="93">
        <v>366551</v>
      </c>
      <c r="H59" s="65">
        <f t="shared" si="0"/>
        <v>0.86411750928797082</v>
      </c>
    </row>
    <row r="60" spans="1:8" s="41" customFormat="1" ht="12">
      <c r="A60" s="62" t="s">
        <v>50</v>
      </c>
      <c r="B60" s="93">
        <v>175</v>
      </c>
      <c r="C60" s="93">
        <v>22439359</v>
      </c>
      <c r="D60" s="93">
        <v>7853939</v>
      </c>
      <c r="E60" s="93">
        <v>1553464</v>
      </c>
      <c r="F60" s="93">
        <v>340686</v>
      </c>
      <c r="G60" s="93">
        <v>380444</v>
      </c>
      <c r="H60" s="65">
        <f t="shared" si="0"/>
        <v>0.89686925340144408</v>
      </c>
    </row>
    <row r="61" spans="1:8" s="41" customFormat="1" ht="12">
      <c r="A61" s="71" t="s">
        <v>51</v>
      </c>
      <c r="B61" s="93">
        <v>15</v>
      </c>
      <c r="C61" s="93">
        <v>185391</v>
      </c>
      <c r="D61" s="93">
        <v>64707</v>
      </c>
      <c r="E61" s="93">
        <v>94666</v>
      </c>
      <c r="F61" s="93">
        <v>34231</v>
      </c>
      <c r="G61" s="93">
        <v>32520</v>
      </c>
      <c r="H61" s="65">
        <f t="shared" si="0"/>
        <v>7.6663551325858628E-2</v>
      </c>
    </row>
    <row r="62" spans="1:8" s="41" customFormat="1" ht="12">
      <c r="A62" s="71" t="s">
        <v>129</v>
      </c>
      <c r="B62" s="93">
        <v>3</v>
      </c>
      <c r="C62" s="94">
        <v>102793</v>
      </c>
      <c r="D62" s="94">
        <v>35877</v>
      </c>
      <c r="E62" s="94">
        <v>73154</v>
      </c>
      <c r="F62" s="94">
        <v>20653</v>
      </c>
      <c r="G62" s="94">
        <v>21800</v>
      </c>
      <c r="H62" s="67">
        <f t="shared" si="0"/>
        <v>5.1391925550544844E-2</v>
      </c>
    </row>
    <row r="63" spans="1:8" s="41" customFormat="1" ht="12">
      <c r="A63" s="74" t="s">
        <v>127</v>
      </c>
      <c r="B63" s="93"/>
      <c r="C63" s="93"/>
      <c r="D63" s="93"/>
      <c r="E63" s="93"/>
      <c r="F63" s="93"/>
      <c r="G63" s="93"/>
      <c r="H63" s="65"/>
    </row>
    <row r="64" spans="1:8" s="41" customFormat="1" ht="12">
      <c r="A64" s="73" t="s">
        <v>122</v>
      </c>
      <c r="B64" s="93">
        <v>20</v>
      </c>
      <c r="C64" s="94">
        <v>4424425</v>
      </c>
      <c r="D64" s="94">
        <v>1548425</v>
      </c>
      <c r="E64" s="94">
        <v>38707</v>
      </c>
      <c r="F64" s="94">
        <v>16534</v>
      </c>
      <c r="G64" s="94">
        <v>13421</v>
      </c>
      <c r="H64" s="67">
        <f t="shared" si="0"/>
        <v>3.163903820247075E-2</v>
      </c>
    </row>
    <row r="65" spans="1:8" s="41" customFormat="1" ht="12">
      <c r="A65" s="71" t="s">
        <v>52</v>
      </c>
      <c r="B65" s="93">
        <v>19</v>
      </c>
      <c r="C65" s="93">
        <v>158974</v>
      </c>
      <c r="D65" s="93">
        <v>55572</v>
      </c>
      <c r="E65" s="93">
        <v>4102</v>
      </c>
      <c r="F65" s="93">
        <v>1371</v>
      </c>
      <c r="G65" s="93">
        <v>808</v>
      </c>
      <c r="H65" s="65">
        <f t="shared" si="0"/>
        <v>1.9048016442587262E-3</v>
      </c>
    </row>
    <row r="66" spans="1:8" s="41" customFormat="1" ht="12">
      <c r="A66" s="71" t="s">
        <v>53</v>
      </c>
      <c r="B66" s="93">
        <v>19</v>
      </c>
      <c r="C66" s="93">
        <v>2742758</v>
      </c>
      <c r="D66" s="93">
        <v>959679</v>
      </c>
      <c r="E66" s="93">
        <v>687856</v>
      </c>
      <c r="F66" s="93">
        <v>92132</v>
      </c>
      <c r="G66" s="93">
        <v>148406</v>
      </c>
      <c r="H66" s="65">
        <f t="shared" si="0"/>
        <v>0.3498564267547779</v>
      </c>
    </row>
    <row r="67" spans="1:8" s="41" customFormat="1" ht="12">
      <c r="A67" s="71" t="s">
        <v>54</v>
      </c>
      <c r="B67" s="93">
        <v>4</v>
      </c>
      <c r="C67" s="94">
        <v>10722764</v>
      </c>
      <c r="D67" s="94">
        <v>3753122</v>
      </c>
      <c r="E67" s="94">
        <v>275325</v>
      </c>
      <c r="F67" s="94">
        <v>52183</v>
      </c>
      <c r="G67" s="94">
        <v>50940</v>
      </c>
      <c r="H67" s="67">
        <f t="shared" si="0"/>
        <v>0.12008737098829149</v>
      </c>
    </row>
    <row r="68" spans="1:8" s="41" customFormat="1" ht="12">
      <c r="A68" s="71" t="s">
        <v>55</v>
      </c>
      <c r="B68" s="93">
        <v>95</v>
      </c>
      <c r="C68" s="93">
        <v>4102254</v>
      </c>
      <c r="D68" s="93">
        <v>1436557</v>
      </c>
      <c r="E68" s="93">
        <v>379654</v>
      </c>
      <c r="F68" s="93">
        <v>123581</v>
      </c>
      <c r="G68" s="93">
        <v>112549</v>
      </c>
      <c r="H68" s="65">
        <f t="shared" si="0"/>
        <v>0.26532613893524182</v>
      </c>
    </row>
    <row r="69" spans="1:8" s="92" customFormat="1" ht="12">
      <c r="A69" s="58" t="s">
        <v>8</v>
      </c>
      <c r="B69" s="91">
        <v>50</v>
      </c>
      <c r="C69" s="91">
        <v>4934307</v>
      </c>
      <c r="D69" s="91">
        <v>1795321</v>
      </c>
      <c r="E69" s="91">
        <v>1140954</v>
      </c>
      <c r="F69" s="91">
        <v>143543</v>
      </c>
      <c r="G69" s="91">
        <v>113059</v>
      </c>
      <c r="H69" s="60">
        <f t="shared" si="0"/>
        <v>0.26652842710179125</v>
      </c>
    </row>
    <row r="70" spans="1:8" s="41" customFormat="1" ht="12">
      <c r="A70" s="62" t="s">
        <v>56</v>
      </c>
      <c r="B70" s="93">
        <v>14</v>
      </c>
      <c r="C70" s="93">
        <v>405331</v>
      </c>
      <c r="D70" s="93">
        <v>210895</v>
      </c>
      <c r="E70" s="93">
        <v>202811</v>
      </c>
      <c r="F70" s="93">
        <v>50901</v>
      </c>
      <c r="G70" s="93">
        <v>23897</v>
      </c>
      <c r="H70" s="65">
        <f t="shared" si="0"/>
        <v>5.6335451600062848E-2</v>
      </c>
    </row>
    <row r="71" spans="1:8" s="41" customFormat="1" ht="12">
      <c r="A71" s="71" t="s">
        <v>57</v>
      </c>
      <c r="B71" s="93">
        <v>8</v>
      </c>
      <c r="C71" s="94">
        <v>148057</v>
      </c>
      <c r="D71" s="94">
        <v>52570</v>
      </c>
      <c r="E71" s="94">
        <v>78418</v>
      </c>
      <c r="F71" s="94">
        <v>31054</v>
      </c>
      <c r="G71" s="94">
        <v>12405</v>
      </c>
      <c r="H71" s="67">
        <f t="shared" si="0"/>
        <v>2.9243891580482056E-2</v>
      </c>
    </row>
    <row r="72" spans="1:8" s="41" customFormat="1" ht="12">
      <c r="A72" s="71" t="s">
        <v>58</v>
      </c>
      <c r="B72" s="93">
        <v>6</v>
      </c>
      <c r="C72" s="94">
        <v>257274</v>
      </c>
      <c r="D72" s="94">
        <v>158325</v>
      </c>
      <c r="E72" s="94">
        <v>124393</v>
      </c>
      <c r="F72" s="94">
        <v>19847</v>
      </c>
      <c r="G72" s="94">
        <v>11492</v>
      </c>
      <c r="H72" s="67">
        <f t="shared" si="0"/>
        <v>2.7091560019580796E-2</v>
      </c>
    </row>
    <row r="73" spans="1:8" s="41" customFormat="1" ht="12">
      <c r="A73" s="72" t="s">
        <v>120</v>
      </c>
      <c r="B73" s="93"/>
      <c r="C73" s="93"/>
      <c r="D73" s="93"/>
      <c r="E73" s="93"/>
      <c r="F73" s="93"/>
      <c r="G73" s="93"/>
      <c r="H73" s="65"/>
    </row>
    <row r="74" spans="1:8" s="41" customFormat="1" ht="12">
      <c r="A74" s="71" t="s">
        <v>121</v>
      </c>
      <c r="B74" s="93">
        <v>36</v>
      </c>
      <c r="C74" s="93">
        <v>4528976</v>
      </c>
      <c r="D74" s="93">
        <v>1584426</v>
      </c>
      <c r="E74" s="93">
        <v>938143</v>
      </c>
      <c r="F74" s="93">
        <v>92642</v>
      </c>
      <c r="G74" s="93">
        <v>89163</v>
      </c>
      <c r="H74" s="65">
        <f t="shared" si="0"/>
        <v>0.21019533292950596</v>
      </c>
    </row>
    <row r="75" spans="1:8" s="92" customFormat="1" ht="12">
      <c r="A75" s="58" t="s">
        <v>9</v>
      </c>
      <c r="B75" s="91">
        <v>300</v>
      </c>
      <c r="C75" s="91">
        <v>24522670</v>
      </c>
      <c r="D75" s="91">
        <v>8589210</v>
      </c>
      <c r="E75" s="91">
        <v>12526820</v>
      </c>
      <c r="F75" s="91">
        <v>2380642</v>
      </c>
      <c r="G75" s="91">
        <v>2686388</v>
      </c>
      <c r="H75" s="60">
        <f t="shared" si="0"/>
        <v>6.3329656924714248</v>
      </c>
    </row>
    <row r="76" spans="1:8" s="92" customFormat="1" ht="12">
      <c r="A76" s="72" t="s">
        <v>106</v>
      </c>
      <c r="B76" s="93"/>
      <c r="C76" s="93"/>
      <c r="D76" s="93"/>
      <c r="E76" s="93"/>
      <c r="F76" s="93"/>
      <c r="G76" s="93"/>
      <c r="H76" s="65"/>
    </row>
    <row r="77" spans="1:8" s="92" customFormat="1" ht="12">
      <c r="A77" s="71" t="s">
        <v>107</v>
      </c>
      <c r="B77" s="93">
        <v>163</v>
      </c>
      <c r="C77" s="93">
        <v>18307667</v>
      </c>
      <c r="D77" s="93">
        <v>6413815</v>
      </c>
      <c r="E77" s="93">
        <v>8769917</v>
      </c>
      <c r="F77" s="93">
        <v>1620109</v>
      </c>
      <c r="G77" s="93">
        <v>1711298</v>
      </c>
      <c r="H77" s="65">
        <f t="shared" ref="H77:H82" si="1">G77/$G$10*100</f>
        <v>4.0342614408622151</v>
      </c>
    </row>
    <row r="78" spans="1:8" s="41" customFormat="1" ht="12">
      <c r="A78" s="62" t="s">
        <v>59</v>
      </c>
      <c r="B78" s="93">
        <v>74</v>
      </c>
      <c r="C78" s="93">
        <v>1305981</v>
      </c>
      <c r="D78" s="93">
        <v>458535</v>
      </c>
      <c r="E78" s="93">
        <v>1095879</v>
      </c>
      <c r="F78" s="93">
        <v>216999</v>
      </c>
      <c r="G78" s="93">
        <v>369566</v>
      </c>
      <c r="H78" s="65">
        <f t="shared" si="1"/>
        <v>0.87122515403727785</v>
      </c>
    </row>
    <row r="79" spans="1:8" s="41" customFormat="1" ht="12">
      <c r="A79" s="62" t="s">
        <v>60</v>
      </c>
      <c r="B79" s="93">
        <v>19</v>
      </c>
      <c r="C79" s="93">
        <v>3228947</v>
      </c>
      <c r="D79" s="93">
        <v>1128561</v>
      </c>
      <c r="E79" s="93">
        <v>2095307</v>
      </c>
      <c r="F79" s="93">
        <v>405011</v>
      </c>
      <c r="G79" s="93">
        <v>453529</v>
      </c>
      <c r="H79" s="65">
        <f t="shared" si="1"/>
        <v>1.0691618625235344</v>
      </c>
    </row>
    <row r="80" spans="1:8" s="41" customFormat="1" ht="12">
      <c r="A80" s="72" t="s">
        <v>118</v>
      </c>
      <c r="B80" s="93"/>
      <c r="C80" s="94"/>
      <c r="D80" s="94"/>
      <c r="E80" s="94"/>
      <c r="F80" s="94"/>
      <c r="G80" s="94"/>
      <c r="H80" s="67"/>
    </row>
    <row r="81" spans="1:8" s="41" customFormat="1" ht="12">
      <c r="A81" s="71" t="s">
        <v>119</v>
      </c>
      <c r="B81" s="93">
        <v>5</v>
      </c>
      <c r="C81" s="94">
        <v>923363</v>
      </c>
      <c r="D81" s="94">
        <v>323072</v>
      </c>
      <c r="E81" s="94">
        <v>387920</v>
      </c>
      <c r="F81" s="94">
        <v>98411</v>
      </c>
      <c r="G81" s="94">
        <v>118356</v>
      </c>
      <c r="H81" s="67">
        <f t="shared" si="1"/>
        <v>0.27901572203946262</v>
      </c>
    </row>
    <row r="82" spans="1:8" s="41" customFormat="1" ht="12">
      <c r="A82" s="62" t="s">
        <v>61</v>
      </c>
      <c r="B82" s="93">
        <v>40</v>
      </c>
      <c r="C82" s="93">
        <v>756712</v>
      </c>
      <c r="D82" s="93">
        <v>265226</v>
      </c>
      <c r="E82" s="93">
        <v>177797</v>
      </c>
      <c r="F82" s="93">
        <v>40111</v>
      </c>
      <c r="G82" s="93">
        <v>33640</v>
      </c>
      <c r="H82" s="65">
        <f t="shared" si="1"/>
        <v>7.9303870436712318E-2</v>
      </c>
    </row>
    <row r="83" spans="1:8" s="92" customFormat="1" ht="12">
      <c r="A83" s="75" t="s">
        <v>108</v>
      </c>
      <c r="B83" s="91"/>
      <c r="C83" s="91"/>
      <c r="D83" s="91"/>
      <c r="E83" s="91"/>
      <c r="F83" s="91"/>
      <c r="G83" s="91"/>
      <c r="H83" s="60"/>
    </row>
    <row r="84" spans="1:8" s="92" customFormat="1" ht="12">
      <c r="A84" s="76" t="s">
        <v>109</v>
      </c>
      <c r="B84" s="91">
        <v>686</v>
      </c>
      <c r="C84" s="91">
        <v>49472003</v>
      </c>
      <c r="D84" s="91">
        <v>17581766</v>
      </c>
      <c r="E84" s="91">
        <v>17205214</v>
      </c>
      <c r="F84" s="91">
        <v>3708041</v>
      </c>
      <c r="G84" s="91">
        <v>3216757</v>
      </c>
      <c r="H84" s="60">
        <f t="shared" ref="H84:H112" si="2">G84/$G$10*100</f>
        <v>7.583272305421743</v>
      </c>
    </row>
    <row r="85" spans="1:8" s="41" customFormat="1" ht="12">
      <c r="A85" s="62" t="s">
        <v>62</v>
      </c>
      <c r="B85" s="93">
        <v>396</v>
      </c>
      <c r="C85" s="93">
        <v>49262488</v>
      </c>
      <c r="D85" s="93">
        <v>17511112</v>
      </c>
      <c r="E85" s="93">
        <v>17139053</v>
      </c>
      <c r="F85" s="93">
        <v>3695021</v>
      </c>
      <c r="G85" s="93">
        <v>3200661</v>
      </c>
      <c r="H85" s="65">
        <f t="shared" si="2"/>
        <v>7.5453271479143309</v>
      </c>
    </row>
    <row r="86" spans="1:8" s="41" customFormat="1" ht="12">
      <c r="A86" s="74" t="s">
        <v>110</v>
      </c>
      <c r="B86" s="93"/>
      <c r="C86" s="93"/>
      <c r="D86" s="93"/>
      <c r="E86" s="93"/>
      <c r="F86" s="93"/>
      <c r="G86" s="93"/>
      <c r="H86" s="65"/>
    </row>
    <row r="87" spans="1:8" s="41" customFormat="1" ht="12">
      <c r="A87" s="73" t="s">
        <v>111</v>
      </c>
      <c r="B87" s="93">
        <v>27</v>
      </c>
      <c r="C87" s="93">
        <v>322902</v>
      </c>
      <c r="D87" s="93">
        <v>111935</v>
      </c>
      <c r="E87" s="93">
        <v>23962</v>
      </c>
      <c r="F87" s="93">
        <v>1556</v>
      </c>
      <c r="G87" s="93">
        <v>1555</v>
      </c>
      <c r="H87" s="65">
        <f t="shared" si="2"/>
        <v>3.6658001940870289E-3</v>
      </c>
    </row>
    <row r="88" spans="1:8" s="41" customFormat="1" ht="12">
      <c r="A88" s="73" t="s">
        <v>63</v>
      </c>
      <c r="B88" s="93">
        <v>6</v>
      </c>
      <c r="C88" s="94">
        <v>86796</v>
      </c>
      <c r="D88" s="94">
        <v>30322</v>
      </c>
      <c r="E88" s="94">
        <v>22649</v>
      </c>
      <c r="F88" s="94">
        <v>1348</v>
      </c>
      <c r="G88" s="94">
        <v>1346</v>
      </c>
      <c r="H88" s="67">
        <f t="shared" si="2"/>
        <v>3.1730977885795122E-3</v>
      </c>
    </row>
    <row r="89" spans="1:8" s="41" customFormat="1" ht="12">
      <c r="A89" s="73" t="s">
        <v>64</v>
      </c>
      <c r="B89" s="93">
        <v>21</v>
      </c>
      <c r="C89" s="93">
        <v>236106</v>
      </c>
      <c r="D89" s="93">
        <v>81613</v>
      </c>
      <c r="E89" s="93">
        <v>1313</v>
      </c>
      <c r="F89" s="93">
        <v>209</v>
      </c>
      <c r="G89" s="93">
        <v>209</v>
      </c>
      <c r="H89" s="65">
        <f t="shared" si="2"/>
        <v>4.9270240550751713E-4</v>
      </c>
    </row>
    <row r="90" spans="1:8" s="41" customFormat="1" ht="12">
      <c r="A90" s="71" t="s">
        <v>65</v>
      </c>
      <c r="B90" s="93">
        <v>42</v>
      </c>
      <c r="C90" s="93">
        <v>5511975</v>
      </c>
      <c r="D90" s="93">
        <v>1929158</v>
      </c>
      <c r="E90" s="93">
        <v>1186996</v>
      </c>
      <c r="F90" s="93">
        <v>178403</v>
      </c>
      <c r="G90" s="93">
        <v>182320</v>
      </c>
      <c r="H90" s="65">
        <f t="shared" si="2"/>
        <v>0.42980623240253829</v>
      </c>
    </row>
    <row r="91" spans="1:8" s="41" customFormat="1" ht="12">
      <c r="A91" s="71" t="s">
        <v>66</v>
      </c>
      <c r="B91" s="93">
        <v>61</v>
      </c>
      <c r="C91" s="93">
        <v>12735698</v>
      </c>
      <c r="D91" s="93">
        <v>4508009</v>
      </c>
      <c r="E91" s="93">
        <v>6650890</v>
      </c>
      <c r="F91" s="93">
        <v>1403818</v>
      </c>
      <c r="G91" s="93">
        <v>1576070</v>
      </c>
      <c r="H91" s="65">
        <f t="shared" si="2"/>
        <v>3.7154711973599639</v>
      </c>
    </row>
    <row r="92" spans="1:8" s="41" customFormat="1" ht="12">
      <c r="A92" s="71" t="s">
        <v>67</v>
      </c>
      <c r="B92" s="93">
        <v>236</v>
      </c>
      <c r="C92" s="93">
        <v>29622398</v>
      </c>
      <c r="D92" s="93">
        <v>10582674</v>
      </c>
      <c r="E92" s="93">
        <v>8329720</v>
      </c>
      <c r="F92" s="93">
        <v>1824492</v>
      </c>
      <c r="G92" s="93">
        <v>1155612</v>
      </c>
      <c r="H92" s="65">
        <f t="shared" si="2"/>
        <v>2.724271828867717</v>
      </c>
    </row>
    <row r="93" spans="1:8" s="41" customFormat="1" ht="12">
      <c r="A93" s="73" t="s">
        <v>68</v>
      </c>
      <c r="B93" s="93">
        <v>12</v>
      </c>
      <c r="C93" s="93">
        <v>2271278</v>
      </c>
      <c r="D93" s="93">
        <v>794973</v>
      </c>
      <c r="E93" s="93">
        <v>912135</v>
      </c>
      <c r="F93" s="93">
        <v>350442</v>
      </c>
      <c r="G93" s="93">
        <v>318749</v>
      </c>
      <c r="H93" s="65">
        <f t="shared" si="2"/>
        <v>0.75142774666562473</v>
      </c>
    </row>
    <row r="94" spans="1:8" s="41" customFormat="1" ht="12">
      <c r="A94" s="71" t="s">
        <v>69</v>
      </c>
      <c r="B94" s="93">
        <v>30</v>
      </c>
      <c r="C94" s="93">
        <v>1069515</v>
      </c>
      <c r="D94" s="93">
        <v>379336</v>
      </c>
      <c r="E94" s="93">
        <v>947485</v>
      </c>
      <c r="F94" s="93">
        <v>286752</v>
      </c>
      <c r="G94" s="93">
        <v>285105</v>
      </c>
      <c r="H94" s="65">
        <f t="shared" si="2"/>
        <v>0.67211444651780217</v>
      </c>
    </row>
    <row r="95" spans="1:8" s="41" customFormat="1" ht="12">
      <c r="A95" s="62" t="s">
        <v>70</v>
      </c>
      <c r="B95" s="93">
        <v>290</v>
      </c>
      <c r="C95" s="93">
        <v>209515</v>
      </c>
      <c r="D95" s="93">
        <v>70654</v>
      </c>
      <c r="E95" s="93">
        <v>66161</v>
      </c>
      <c r="F95" s="93">
        <v>13020</v>
      </c>
      <c r="G95" s="93">
        <v>16096</v>
      </c>
      <c r="H95" s="65">
        <f t="shared" si="2"/>
        <v>3.794515750741146E-2</v>
      </c>
    </row>
    <row r="96" spans="1:8" s="41" customFormat="1" ht="12">
      <c r="A96" s="71" t="s">
        <v>71</v>
      </c>
      <c r="B96" s="93">
        <v>277</v>
      </c>
      <c r="C96" s="93">
        <v>162849</v>
      </c>
      <c r="D96" s="93">
        <v>54333</v>
      </c>
      <c r="E96" s="93">
        <v>54074</v>
      </c>
      <c r="F96" s="93">
        <v>11034</v>
      </c>
      <c r="G96" s="93">
        <v>14184</v>
      </c>
      <c r="H96" s="65">
        <f t="shared" si="2"/>
        <v>3.3437755596739817E-2</v>
      </c>
    </row>
    <row r="97" spans="1:8" s="41" customFormat="1" ht="12">
      <c r="A97" s="71" t="s">
        <v>72</v>
      </c>
      <c r="B97" s="93">
        <v>13</v>
      </c>
      <c r="C97" s="93">
        <v>46666</v>
      </c>
      <c r="D97" s="93">
        <v>16321</v>
      </c>
      <c r="E97" s="93">
        <v>12087</v>
      </c>
      <c r="F97" s="93">
        <v>1987</v>
      </c>
      <c r="G97" s="93">
        <v>1912</v>
      </c>
      <c r="H97" s="65">
        <f t="shared" si="2"/>
        <v>4.5074019106716391E-3</v>
      </c>
    </row>
    <row r="98" spans="1:8" s="92" customFormat="1" ht="12">
      <c r="A98" s="58" t="s">
        <v>10</v>
      </c>
      <c r="B98" s="91">
        <v>1425</v>
      </c>
      <c r="C98" s="91">
        <v>61670519</v>
      </c>
      <c r="D98" s="91">
        <v>21613846</v>
      </c>
      <c r="E98" s="91">
        <v>15198509</v>
      </c>
      <c r="F98" s="91">
        <v>5274117</v>
      </c>
      <c r="G98" s="91">
        <v>4550535</v>
      </c>
      <c r="H98" s="60">
        <f t="shared" si="2"/>
        <v>10.727557611704063</v>
      </c>
    </row>
    <row r="99" spans="1:8" s="41" customFormat="1" ht="12">
      <c r="A99" s="62" t="s">
        <v>73</v>
      </c>
      <c r="B99" s="93">
        <v>413</v>
      </c>
      <c r="C99" s="93">
        <v>5168595</v>
      </c>
      <c r="D99" s="93">
        <v>1815000</v>
      </c>
      <c r="E99" s="93">
        <v>1956688</v>
      </c>
      <c r="F99" s="93">
        <v>583353</v>
      </c>
      <c r="G99" s="93">
        <v>418124</v>
      </c>
      <c r="H99" s="65">
        <f t="shared" si="2"/>
        <v>0.98569713205945009</v>
      </c>
    </row>
    <row r="100" spans="1:8" s="41" customFormat="1" ht="12">
      <c r="A100" s="62" t="s">
        <v>74</v>
      </c>
      <c r="B100" s="93">
        <v>809</v>
      </c>
      <c r="C100" s="93">
        <v>48955350</v>
      </c>
      <c r="D100" s="93">
        <v>17141635</v>
      </c>
      <c r="E100" s="93">
        <v>10710619</v>
      </c>
      <c r="F100" s="93">
        <v>4029531</v>
      </c>
      <c r="G100" s="93">
        <v>3471665</v>
      </c>
      <c r="H100" s="65">
        <f t="shared" si="2"/>
        <v>8.1841995053409295</v>
      </c>
    </row>
    <row r="101" spans="1:8" s="41" customFormat="1" ht="12">
      <c r="A101" s="72" t="s">
        <v>112</v>
      </c>
      <c r="B101" s="93"/>
      <c r="C101" s="93"/>
      <c r="D101" s="93"/>
      <c r="E101" s="93"/>
      <c r="F101" s="93"/>
      <c r="G101" s="93"/>
      <c r="H101" s="65"/>
    </row>
    <row r="102" spans="1:8" s="41" customFormat="1" ht="12">
      <c r="A102" s="71" t="s">
        <v>113</v>
      </c>
      <c r="B102" s="93">
        <v>61</v>
      </c>
      <c r="C102" s="93">
        <v>1487883</v>
      </c>
      <c r="D102" s="93">
        <v>533466</v>
      </c>
      <c r="E102" s="93">
        <v>743875</v>
      </c>
      <c r="F102" s="93">
        <v>138468</v>
      </c>
      <c r="G102" s="93">
        <v>119327</v>
      </c>
      <c r="H102" s="65">
        <f t="shared" si="2"/>
        <v>0.28130478441146167</v>
      </c>
    </row>
    <row r="103" spans="1:8" s="41" customFormat="1" ht="12">
      <c r="A103" s="72" t="s">
        <v>115</v>
      </c>
      <c r="B103" s="93"/>
      <c r="C103" s="93"/>
      <c r="D103" s="93"/>
      <c r="E103" s="93"/>
      <c r="F103" s="93"/>
      <c r="G103" s="93"/>
      <c r="H103" s="65"/>
    </row>
    <row r="104" spans="1:8" s="41" customFormat="1" ht="12">
      <c r="A104" s="71" t="s">
        <v>114</v>
      </c>
      <c r="B104" s="93">
        <v>35</v>
      </c>
      <c r="C104" s="93">
        <v>1323984</v>
      </c>
      <c r="D104" s="93">
        <v>462840</v>
      </c>
      <c r="E104" s="93">
        <v>98735</v>
      </c>
      <c r="F104" s="93">
        <v>20669</v>
      </c>
      <c r="G104" s="93">
        <v>19782</v>
      </c>
      <c r="H104" s="65">
        <f t="shared" si="2"/>
        <v>4.6634636295453127E-2</v>
      </c>
    </row>
    <row r="105" spans="1:8" s="41" customFormat="1" ht="12">
      <c r="A105" s="62" t="s">
        <v>75</v>
      </c>
      <c r="B105" s="93">
        <v>13</v>
      </c>
      <c r="C105" s="93">
        <v>175121</v>
      </c>
      <c r="D105" s="93">
        <v>60827</v>
      </c>
      <c r="E105" s="93">
        <v>139339</v>
      </c>
      <c r="F105" s="93">
        <v>43112</v>
      </c>
      <c r="G105" s="93">
        <v>43182</v>
      </c>
      <c r="H105" s="65">
        <f t="shared" si="2"/>
        <v>0.10179844629007466</v>
      </c>
    </row>
    <row r="106" spans="1:8" s="41" customFormat="1" ht="12">
      <c r="A106" s="62" t="s">
        <v>76</v>
      </c>
      <c r="B106" s="93">
        <v>49</v>
      </c>
      <c r="C106" s="93">
        <v>4161022</v>
      </c>
      <c r="D106" s="93">
        <v>1461140</v>
      </c>
      <c r="E106" s="93">
        <v>1451535</v>
      </c>
      <c r="F106" s="93">
        <v>426559</v>
      </c>
      <c r="G106" s="93">
        <v>447591</v>
      </c>
      <c r="H106" s="65">
        <f t="shared" si="2"/>
        <v>1.0551634563804548</v>
      </c>
    </row>
    <row r="107" spans="1:8" s="41" customFormat="1" ht="12">
      <c r="A107" s="71" t="s">
        <v>77</v>
      </c>
      <c r="B107" s="93">
        <v>17</v>
      </c>
      <c r="C107" s="93">
        <v>1496155</v>
      </c>
      <c r="D107" s="93">
        <v>528464</v>
      </c>
      <c r="E107" s="93">
        <v>225321</v>
      </c>
      <c r="F107" s="93">
        <v>44729</v>
      </c>
      <c r="G107" s="93">
        <v>40845</v>
      </c>
      <c r="H107" s="65">
        <f t="shared" si="2"/>
        <v>9.6289137573945138E-2</v>
      </c>
    </row>
    <row r="108" spans="1:8" s="41" customFormat="1" ht="12">
      <c r="A108" s="71" t="s">
        <v>78</v>
      </c>
      <c r="B108" s="93">
        <v>32</v>
      </c>
      <c r="C108" s="93">
        <v>2664866</v>
      </c>
      <c r="D108" s="93">
        <v>932676</v>
      </c>
      <c r="E108" s="93">
        <v>1226215</v>
      </c>
      <c r="F108" s="93">
        <v>381830</v>
      </c>
      <c r="G108" s="93">
        <v>406747</v>
      </c>
      <c r="H108" s="65">
        <f t="shared" si="2"/>
        <v>0.9588766762342873</v>
      </c>
    </row>
    <row r="109" spans="1:8" s="41" customFormat="1" ht="12">
      <c r="A109" s="62" t="s">
        <v>79</v>
      </c>
      <c r="B109" s="93">
        <v>45</v>
      </c>
      <c r="C109" s="93">
        <v>398564</v>
      </c>
      <c r="D109" s="93">
        <v>138940</v>
      </c>
      <c r="E109" s="93">
        <v>97718</v>
      </c>
      <c r="F109" s="93">
        <v>32425</v>
      </c>
      <c r="G109" s="93">
        <v>30864</v>
      </c>
      <c r="H109" s="65">
        <f t="shared" si="2"/>
        <v>7.2759650926239261E-2</v>
      </c>
    </row>
    <row r="110" spans="1:8" s="41" customFormat="1" ht="12">
      <c r="A110" s="71" t="s">
        <v>80</v>
      </c>
      <c r="B110" s="93">
        <v>31</v>
      </c>
      <c r="C110" s="94">
        <v>24088</v>
      </c>
      <c r="D110" s="94">
        <v>8046</v>
      </c>
      <c r="E110" s="94">
        <v>8353</v>
      </c>
      <c r="F110" s="94">
        <v>536</v>
      </c>
      <c r="G110" s="94">
        <v>535</v>
      </c>
      <c r="H110" s="67">
        <f t="shared" si="2"/>
        <v>1.2612238609881418E-3</v>
      </c>
    </row>
    <row r="111" spans="1:8" s="41" customFormat="1" ht="12">
      <c r="A111" s="74" t="s">
        <v>117</v>
      </c>
      <c r="B111" s="93"/>
      <c r="C111" s="94"/>
      <c r="D111" s="94"/>
      <c r="E111" s="94"/>
      <c r="F111" s="94"/>
      <c r="G111" s="94"/>
      <c r="H111" s="67"/>
    </row>
    <row r="112" spans="1:8" s="41" customFormat="1" ht="12">
      <c r="A112" s="79" t="s">
        <v>116</v>
      </c>
      <c r="B112" s="101">
        <v>14</v>
      </c>
      <c r="C112" s="101">
        <v>374476</v>
      </c>
      <c r="D112" s="101">
        <v>130893</v>
      </c>
      <c r="E112" s="101">
        <v>89365</v>
      </c>
      <c r="F112" s="101">
        <v>31889</v>
      </c>
      <c r="G112" s="101">
        <v>30330</v>
      </c>
      <c r="H112" s="49">
        <f t="shared" si="2"/>
        <v>7.1500784493028671E-2</v>
      </c>
    </row>
    <row r="113" spans="1:1" s="41" customFormat="1" ht="12"/>
    <row r="114" spans="1:1" s="41" customFormat="1" ht="12">
      <c r="A114" s="41" t="s">
        <v>81</v>
      </c>
    </row>
    <row r="115" spans="1:1" s="41" customFormat="1" ht="12">
      <c r="A115" s="41" t="s">
        <v>83</v>
      </c>
    </row>
    <row r="116" spans="1:1" s="41" customFormat="1" ht="12">
      <c r="A116" s="41" t="s">
        <v>82</v>
      </c>
    </row>
    <row r="117" spans="1:1" s="41" customFormat="1" ht="12"/>
    <row r="118" spans="1:1" s="41" customFormat="1" ht="12">
      <c r="A118" s="41" t="s">
        <v>131</v>
      </c>
    </row>
  </sheetData>
  <phoneticPr fontId="1"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4"/>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6" t="s">
        <v>134</v>
      </c>
      <c r="B1" s="15"/>
      <c r="C1" s="15"/>
      <c r="D1" s="15"/>
      <c r="E1" s="15"/>
      <c r="F1" s="15"/>
      <c r="G1" s="15"/>
      <c r="H1" s="15"/>
    </row>
    <row r="2" spans="1:8">
      <c r="A2" s="6" t="s">
        <v>105</v>
      </c>
      <c r="B2" s="15"/>
      <c r="C2" s="15"/>
      <c r="D2" s="15"/>
      <c r="E2" s="15"/>
      <c r="F2" s="15"/>
      <c r="G2" s="15"/>
      <c r="H2" s="15"/>
    </row>
    <row r="3" spans="1:8">
      <c r="A3" s="15" t="s">
        <v>0</v>
      </c>
      <c r="B3" s="15"/>
      <c r="C3" s="15"/>
      <c r="D3" s="15"/>
      <c r="E3" s="15"/>
      <c r="F3" s="15"/>
      <c r="G3" s="15"/>
      <c r="H3" s="15"/>
    </row>
    <row r="4" spans="1:8" ht="13.5" thickBot="1"/>
    <row r="5" spans="1:8" s="41" customFormat="1" thickTop="1">
      <c r="A5" s="7"/>
      <c r="B5" s="16"/>
      <c r="C5" s="16"/>
      <c r="D5" s="16"/>
      <c r="E5" s="16" t="s">
        <v>102</v>
      </c>
      <c r="F5" s="16"/>
      <c r="G5" s="16"/>
      <c r="H5" s="14" t="s">
        <v>98</v>
      </c>
    </row>
    <row r="6" spans="1:8" s="41" customFormat="1" ht="12">
      <c r="A6" s="8"/>
      <c r="B6" s="9"/>
      <c r="C6" s="9" t="s">
        <v>86</v>
      </c>
      <c r="D6" s="9" t="s">
        <v>89</v>
      </c>
      <c r="E6" s="9" t="s">
        <v>103</v>
      </c>
      <c r="F6" s="9"/>
      <c r="G6" s="9"/>
      <c r="H6" s="1" t="s">
        <v>99</v>
      </c>
    </row>
    <row r="7" spans="1:8" s="41" customFormat="1" ht="12">
      <c r="A7" s="3" t="s">
        <v>128</v>
      </c>
      <c r="B7" s="9" t="s">
        <v>84</v>
      </c>
      <c r="C7" s="9" t="s">
        <v>87</v>
      </c>
      <c r="D7" s="9" t="s">
        <v>90</v>
      </c>
      <c r="E7" s="9" t="s">
        <v>93</v>
      </c>
      <c r="F7" s="9" t="s">
        <v>94</v>
      </c>
      <c r="G7" s="9" t="s">
        <v>96</v>
      </c>
      <c r="H7" s="1" t="s">
        <v>100</v>
      </c>
    </row>
    <row r="8" spans="1:8" s="41" customFormat="1" ht="12">
      <c r="A8" s="2"/>
      <c r="B8" s="57" t="s">
        <v>85</v>
      </c>
      <c r="C8" s="57" t="s">
        <v>88</v>
      </c>
      <c r="D8" s="57" t="s">
        <v>91</v>
      </c>
      <c r="E8" s="57" t="s">
        <v>92</v>
      </c>
      <c r="F8" s="57" t="s">
        <v>95</v>
      </c>
      <c r="G8" s="57" t="s">
        <v>97</v>
      </c>
      <c r="H8" s="10" t="s">
        <v>101</v>
      </c>
    </row>
    <row r="9" spans="1:8" s="41" customFormat="1" ht="12">
      <c r="A9" s="8"/>
      <c r="B9" s="9"/>
      <c r="C9" s="9"/>
      <c r="D9" s="9"/>
      <c r="E9" s="9"/>
      <c r="F9" s="9"/>
      <c r="G9" s="9"/>
      <c r="H9" s="1"/>
    </row>
    <row r="10" spans="1:8" s="92" customFormat="1" ht="12">
      <c r="A10" s="58" t="s">
        <v>1</v>
      </c>
      <c r="B10" s="91">
        <v>5478</v>
      </c>
      <c r="C10" s="91">
        <v>368071310</v>
      </c>
      <c r="D10" s="91">
        <v>129339728</v>
      </c>
      <c r="E10" s="91">
        <v>164753343</v>
      </c>
      <c r="F10" s="91">
        <v>44505156</v>
      </c>
      <c r="G10" s="91">
        <v>41358458</v>
      </c>
      <c r="H10" s="60">
        <f>G10/$G$10*100</f>
        <v>100</v>
      </c>
    </row>
    <row r="11" spans="1:8" s="92" customFormat="1" ht="12">
      <c r="A11" s="58" t="s">
        <v>2</v>
      </c>
      <c r="B11" s="91">
        <v>331</v>
      </c>
      <c r="C11" s="91">
        <v>618196</v>
      </c>
      <c r="D11" s="91">
        <v>213254</v>
      </c>
      <c r="E11" s="91">
        <v>335865</v>
      </c>
      <c r="F11" s="91">
        <v>107431</v>
      </c>
      <c r="G11" s="91">
        <v>89089</v>
      </c>
      <c r="H11" s="60">
        <f>G11/$G$10*100</f>
        <v>0.21540696705858814</v>
      </c>
    </row>
    <row r="12" spans="1:8" s="92" customFormat="1" ht="12">
      <c r="A12" s="58" t="s">
        <v>3</v>
      </c>
      <c r="B12" s="91">
        <v>131</v>
      </c>
      <c r="C12" s="91">
        <v>4178371</v>
      </c>
      <c r="D12" s="91">
        <v>1505948</v>
      </c>
      <c r="E12" s="91">
        <v>2511835</v>
      </c>
      <c r="F12" s="91">
        <v>911811</v>
      </c>
      <c r="G12" s="91">
        <v>733744</v>
      </c>
      <c r="H12" s="60">
        <f t="shared" ref="H12:H74" si="0">G12/$G$10*100</f>
        <v>1.7741086962188</v>
      </c>
    </row>
    <row r="13" spans="1:8" s="41" customFormat="1" ht="12">
      <c r="A13" s="62" t="s">
        <v>11</v>
      </c>
      <c r="B13" s="93">
        <v>96</v>
      </c>
      <c r="C13" s="93">
        <v>971449</v>
      </c>
      <c r="D13" s="93">
        <v>344307</v>
      </c>
      <c r="E13" s="93">
        <v>650100</v>
      </c>
      <c r="F13" s="93">
        <v>228643</v>
      </c>
      <c r="G13" s="93">
        <v>213636</v>
      </c>
      <c r="H13" s="65">
        <f t="shared" si="0"/>
        <v>0.51654730454409103</v>
      </c>
    </row>
    <row r="14" spans="1:8" s="41" customFormat="1" ht="12">
      <c r="A14" s="62" t="s">
        <v>135</v>
      </c>
      <c r="B14" s="93">
        <v>11</v>
      </c>
      <c r="C14" s="93">
        <v>635946</v>
      </c>
      <c r="D14" s="93">
        <v>236049</v>
      </c>
      <c r="E14" s="93">
        <v>701504</v>
      </c>
      <c r="F14" s="93">
        <v>330450</v>
      </c>
      <c r="G14" s="93">
        <v>186777</v>
      </c>
      <c r="H14" s="65">
        <f t="shared" si="0"/>
        <v>0.45160532822572835</v>
      </c>
    </row>
    <row r="15" spans="1:8" s="41" customFormat="1" ht="12">
      <c r="A15" s="62" t="s">
        <v>13</v>
      </c>
      <c r="B15" s="93">
        <v>8</v>
      </c>
      <c r="C15" s="93" t="s">
        <v>138</v>
      </c>
      <c r="D15" s="93" t="s">
        <v>139</v>
      </c>
      <c r="E15" s="93" t="s">
        <v>150</v>
      </c>
      <c r="F15" s="93" t="s">
        <v>154</v>
      </c>
      <c r="G15" s="93" t="s">
        <v>146</v>
      </c>
      <c r="H15" s="67">
        <f>12628/$G$10*100</f>
        <v>3.0533053239073855E-2</v>
      </c>
    </row>
    <row r="16" spans="1:8" s="41" customFormat="1" ht="12">
      <c r="A16" s="62" t="s">
        <v>14</v>
      </c>
      <c r="B16" s="93">
        <v>16</v>
      </c>
      <c r="C16" s="93">
        <v>2215426</v>
      </c>
      <c r="D16" s="93">
        <v>800979</v>
      </c>
      <c r="E16" s="93">
        <v>1111907</v>
      </c>
      <c r="F16" s="93">
        <v>336519</v>
      </c>
      <c r="G16" s="93">
        <v>320703</v>
      </c>
      <c r="H16" s="65">
        <f t="shared" si="0"/>
        <v>0.77542301020990678</v>
      </c>
    </row>
    <row r="17" spans="1:8" s="92" customFormat="1" ht="12">
      <c r="A17" s="58" t="s">
        <v>4</v>
      </c>
      <c r="B17" s="91">
        <v>15</v>
      </c>
      <c r="C17" s="91">
        <v>6408330</v>
      </c>
      <c r="D17" s="91">
        <v>2242916</v>
      </c>
      <c r="E17" s="91">
        <v>1441523</v>
      </c>
      <c r="F17" s="91">
        <v>323139</v>
      </c>
      <c r="G17" s="91">
        <v>348432</v>
      </c>
      <c r="H17" s="60">
        <f t="shared" si="0"/>
        <v>0.84246854657879167</v>
      </c>
    </row>
    <row r="18" spans="1:8" s="92" customFormat="1" ht="12">
      <c r="A18" s="58" t="s">
        <v>5</v>
      </c>
      <c r="B18" s="91">
        <v>235</v>
      </c>
      <c r="C18" s="91">
        <v>1096362</v>
      </c>
      <c r="D18" s="91">
        <v>383347</v>
      </c>
      <c r="E18" s="91">
        <v>79139</v>
      </c>
      <c r="F18" s="91">
        <v>19361</v>
      </c>
      <c r="G18" s="91">
        <v>17389</v>
      </c>
      <c r="H18" s="60">
        <f>G18/$G$10*100</f>
        <v>4.2044604274172892E-2</v>
      </c>
    </row>
    <row r="19" spans="1:8" s="41" customFormat="1" ht="12">
      <c r="A19" s="62" t="s">
        <v>136</v>
      </c>
      <c r="B19" s="93">
        <v>185</v>
      </c>
      <c r="C19" s="93">
        <v>620585</v>
      </c>
      <c r="D19" s="93">
        <v>217001</v>
      </c>
      <c r="E19" s="93">
        <v>21901</v>
      </c>
      <c r="F19" s="93">
        <v>5208</v>
      </c>
      <c r="G19" s="93">
        <v>4995</v>
      </c>
      <c r="H19" s="65">
        <f t="shared" si="0"/>
        <v>1.2077336152136039E-2</v>
      </c>
    </row>
    <row r="20" spans="1:8" s="41" customFormat="1" ht="12">
      <c r="A20" s="62" t="s">
        <v>137</v>
      </c>
      <c r="B20" s="93">
        <v>31</v>
      </c>
      <c r="C20" s="93">
        <v>361592</v>
      </c>
      <c r="D20" s="93">
        <v>126703</v>
      </c>
      <c r="E20" s="93">
        <v>8862</v>
      </c>
      <c r="F20" s="93">
        <v>3334</v>
      </c>
      <c r="G20" s="93">
        <v>2695</v>
      </c>
      <c r="H20" s="65">
        <f t="shared" si="0"/>
        <v>6.5162003863877124E-3</v>
      </c>
    </row>
    <row r="21" spans="1:8" s="41" customFormat="1" ht="12">
      <c r="A21" s="62" t="s">
        <v>17</v>
      </c>
      <c r="B21" s="93">
        <v>18</v>
      </c>
      <c r="C21" s="93">
        <v>114185</v>
      </c>
      <c r="D21" s="93">
        <v>39643</v>
      </c>
      <c r="E21" s="93">
        <v>48376</v>
      </c>
      <c r="F21" s="93">
        <v>10818</v>
      </c>
      <c r="G21" s="93">
        <v>9699</v>
      </c>
      <c r="H21" s="65">
        <f t="shared" si="0"/>
        <v>2.3451067735649138E-2</v>
      </c>
    </row>
    <row r="22" spans="1:8" s="92" customFormat="1" ht="12">
      <c r="A22" s="58" t="s">
        <v>6</v>
      </c>
      <c r="B22" s="91">
        <v>911</v>
      </c>
      <c r="C22" s="91">
        <v>178044366</v>
      </c>
      <c r="D22" s="91">
        <v>62452071</v>
      </c>
      <c r="E22" s="91">
        <v>98292466</v>
      </c>
      <c r="F22" s="91">
        <v>30038255</v>
      </c>
      <c r="G22" s="91">
        <v>27516993</v>
      </c>
      <c r="H22" s="60">
        <f t="shared" si="0"/>
        <v>66.53292779919407</v>
      </c>
    </row>
    <row r="23" spans="1:8" s="41" customFormat="1" ht="12">
      <c r="A23" s="62" t="s">
        <v>18</v>
      </c>
      <c r="B23" s="93">
        <v>51</v>
      </c>
      <c r="C23" s="93">
        <v>5994502</v>
      </c>
      <c r="D23" s="93">
        <v>2109540</v>
      </c>
      <c r="E23" s="93">
        <v>2959926</v>
      </c>
      <c r="F23" s="93">
        <v>981236</v>
      </c>
      <c r="G23" s="93">
        <v>880595</v>
      </c>
      <c r="H23" s="65">
        <f t="shared" si="0"/>
        <v>2.1291775433213687</v>
      </c>
    </row>
    <row r="24" spans="1:8" s="41" customFormat="1" ht="12">
      <c r="A24" s="62" t="s">
        <v>19</v>
      </c>
      <c r="B24" s="93">
        <v>14</v>
      </c>
      <c r="C24" s="93">
        <v>18597427</v>
      </c>
      <c r="D24" s="93">
        <v>6509239</v>
      </c>
      <c r="E24" s="93">
        <v>8231442</v>
      </c>
      <c r="F24" s="93">
        <v>2488315</v>
      </c>
      <c r="G24" s="93">
        <v>2459547</v>
      </c>
      <c r="H24" s="65">
        <f t="shared" si="0"/>
        <v>5.946902082277826</v>
      </c>
    </row>
    <row r="25" spans="1:8" s="41" customFormat="1" ht="12">
      <c r="A25" s="71" t="s">
        <v>20</v>
      </c>
      <c r="B25" s="93">
        <v>4</v>
      </c>
      <c r="C25" s="93" t="s">
        <v>140</v>
      </c>
      <c r="D25" s="93" t="s">
        <v>141</v>
      </c>
      <c r="E25" s="93" t="s">
        <v>151</v>
      </c>
      <c r="F25" s="93" t="s">
        <v>155</v>
      </c>
      <c r="G25" s="93" t="s">
        <v>147</v>
      </c>
      <c r="H25" s="67">
        <f>1481636/$G$10*100</f>
        <v>3.5824256310522986</v>
      </c>
    </row>
    <row r="26" spans="1:8" s="41" customFormat="1" ht="12">
      <c r="A26" s="62" t="s">
        <v>21</v>
      </c>
      <c r="B26" s="93">
        <v>6</v>
      </c>
      <c r="C26" s="93" t="s">
        <v>142</v>
      </c>
      <c r="D26" s="93" t="s">
        <v>143</v>
      </c>
      <c r="E26" s="93" t="s">
        <v>152</v>
      </c>
      <c r="F26" s="93" t="s">
        <v>156</v>
      </c>
      <c r="G26" s="93" t="s">
        <v>148</v>
      </c>
      <c r="H26" s="67">
        <f>40331/$G$10*100</f>
        <v>9.7515724594954681E-2</v>
      </c>
    </row>
    <row r="27" spans="1:8" s="41" customFormat="1" ht="12">
      <c r="A27" s="62" t="s">
        <v>22</v>
      </c>
      <c r="B27" s="93">
        <v>40</v>
      </c>
      <c r="C27" s="93">
        <v>1333644</v>
      </c>
      <c r="D27" s="93">
        <v>471417</v>
      </c>
      <c r="E27" s="93">
        <v>409692</v>
      </c>
      <c r="F27" s="93">
        <v>37552</v>
      </c>
      <c r="G27" s="93">
        <v>124246</v>
      </c>
      <c r="H27" s="65">
        <f t="shared" si="0"/>
        <v>0.30041255406572459</v>
      </c>
    </row>
    <row r="28" spans="1:8" s="41" customFormat="1" ht="12">
      <c r="A28" s="62" t="s">
        <v>23</v>
      </c>
      <c r="B28" s="93">
        <v>6</v>
      </c>
      <c r="C28" s="93" t="s">
        <v>144</v>
      </c>
      <c r="D28" s="93" t="s">
        <v>145</v>
      </c>
      <c r="E28" s="93" t="s">
        <v>153</v>
      </c>
      <c r="F28" s="93" t="s">
        <v>157</v>
      </c>
      <c r="G28" s="93" t="s">
        <v>149</v>
      </c>
      <c r="H28" s="67">
        <f>6780/$G$10*100</f>
        <v>1.6393261083379847E-2</v>
      </c>
    </row>
    <row r="29" spans="1:8" s="41" customFormat="1" ht="12">
      <c r="A29" s="62" t="s">
        <v>24</v>
      </c>
      <c r="B29" s="93">
        <v>10</v>
      </c>
      <c r="C29" s="93">
        <v>887360</v>
      </c>
      <c r="D29" s="93">
        <v>310280</v>
      </c>
      <c r="E29" s="93">
        <v>397154</v>
      </c>
      <c r="F29" s="93">
        <v>52090</v>
      </c>
      <c r="G29" s="93">
        <v>46970</v>
      </c>
      <c r="H29" s="65">
        <f t="shared" si="0"/>
        <v>0.113568063877043</v>
      </c>
    </row>
    <row r="30" spans="1:8" s="41" customFormat="1" ht="12">
      <c r="A30" s="62" t="s">
        <v>25</v>
      </c>
      <c r="B30" s="93">
        <v>18</v>
      </c>
      <c r="C30" s="93">
        <v>3854569</v>
      </c>
      <c r="D30" s="93">
        <v>1349902</v>
      </c>
      <c r="E30" s="93">
        <v>1549830</v>
      </c>
      <c r="F30" s="93">
        <v>410344</v>
      </c>
      <c r="G30" s="93">
        <v>407608</v>
      </c>
      <c r="H30" s="65">
        <f t="shared" si="0"/>
        <v>0.98554931617614949</v>
      </c>
    </row>
    <row r="31" spans="1:8" s="41" customFormat="1" ht="12">
      <c r="A31" s="62" t="s">
        <v>26</v>
      </c>
      <c r="B31" s="93">
        <v>13</v>
      </c>
      <c r="C31" s="93">
        <v>594275</v>
      </c>
      <c r="D31" s="93">
        <v>207900</v>
      </c>
      <c r="E31" s="93">
        <v>60433</v>
      </c>
      <c r="F31" s="93">
        <v>19991</v>
      </c>
      <c r="G31" s="93">
        <v>19515</v>
      </c>
      <c r="H31" s="65">
        <f t="shared" si="0"/>
        <v>4.7185028029816778E-2</v>
      </c>
    </row>
    <row r="32" spans="1:8" s="41" customFormat="1" ht="12">
      <c r="A32" s="62" t="s">
        <v>27</v>
      </c>
      <c r="B32" s="93">
        <v>22</v>
      </c>
      <c r="C32" s="93">
        <v>49469709</v>
      </c>
      <c r="D32" s="93">
        <v>17326338</v>
      </c>
      <c r="E32" s="93">
        <v>29573067</v>
      </c>
      <c r="F32" s="93">
        <v>12696851</v>
      </c>
      <c r="G32" s="93">
        <v>9991472</v>
      </c>
      <c r="H32" s="65">
        <f t="shared" si="0"/>
        <v>24.158231431162157</v>
      </c>
    </row>
    <row r="33" spans="1:8" s="41" customFormat="1" ht="12">
      <c r="A33" s="62" t="s">
        <v>28</v>
      </c>
      <c r="B33" s="93">
        <v>139</v>
      </c>
      <c r="C33" s="93">
        <v>42950033</v>
      </c>
      <c r="D33" s="93">
        <v>14945402</v>
      </c>
      <c r="E33" s="93">
        <v>18703028</v>
      </c>
      <c r="F33" s="93">
        <v>4813945</v>
      </c>
      <c r="G33" s="93">
        <v>4924110</v>
      </c>
      <c r="H33" s="65">
        <f t="shared" si="0"/>
        <v>11.905932276295214</v>
      </c>
    </row>
    <row r="34" spans="1:8" s="41" customFormat="1" ht="12">
      <c r="A34" s="71" t="s">
        <v>29</v>
      </c>
      <c r="B34" s="93">
        <v>56</v>
      </c>
      <c r="C34" s="93">
        <v>24958556</v>
      </c>
      <c r="D34" s="93">
        <v>8636726</v>
      </c>
      <c r="E34" s="93">
        <v>9523426</v>
      </c>
      <c r="F34" s="93">
        <v>2329887</v>
      </c>
      <c r="G34" s="93">
        <v>2279434</v>
      </c>
      <c r="H34" s="65">
        <f t="shared" si="0"/>
        <v>5.5114095404620738</v>
      </c>
    </row>
    <row r="35" spans="1:8" s="41" customFormat="1" ht="12">
      <c r="A35" s="71" t="s">
        <v>30</v>
      </c>
      <c r="B35" s="93">
        <v>84</v>
      </c>
      <c r="C35" s="93">
        <v>17991477</v>
      </c>
      <c r="D35" s="93">
        <v>6308676</v>
      </c>
      <c r="E35" s="93">
        <v>9179602</v>
      </c>
      <c r="F35" s="93">
        <v>2484058</v>
      </c>
      <c r="G35" s="93">
        <v>2644677</v>
      </c>
      <c r="H35" s="65">
        <f t="shared" si="0"/>
        <v>6.3945251537182557</v>
      </c>
    </row>
    <row r="36" spans="1:8" s="41" customFormat="1" ht="12">
      <c r="A36" s="62" t="s">
        <v>31</v>
      </c>
      <c r="B36" s="93">
        <v>39</v>
      </c>
      <c r="C36" s="93">
        <v>1631850</v>
      </c>
      <c r="D36" s="93">
        <v>586996</v>
      </c>
      <c r="E36" s="93">
        <v>1220676</v>
      </c>
      <c r="F36" s="93">
        <v>358679</v>
      </c>
      <c r="G36" s="93">
        <v>365233</v>
      </c>
      <c r="H36" s="65">
        <f t="shared" si="0"/>
        <v>0.88309143440502536</v>
      </c>
    </row>
    <row r="37" spans="1:8" s="41" customFormat="1" ht="12">
      <c r="A37" s="62" t="s">
        <v>32</v>
      </c>
      <c r="B37" s="93">
        <v>38</v>
      </c>
      <c r="C37" s="93">
        <v>1013060</v>
      </c>
      <c r="D37" s="93">
        <v>354787</v>
      </c>
      <c r="E37" s="93">
        <v>277090</v>
      </c>
      <c r="F37" s="93">
        <v>62985</v>
      </c>
      <c r="G37" s="93">
        <v>61412</v>
      </c>
      <c r="H37" s="65">
        <f t="shared" si="0"/>
        <v>0.14848716071571141</v>
      </c>
    </row>
    <row r="38" spans="1:8" s="41" customFormat="1" ht="12">
      <c r="A38" s="62" t="s">
        <v>33</v>
      </c>
      <c r="B38" s="93">
        <v>16</v>
      </c>
      <c r="C38" s="93">
        <v>2380026</v>
      </c>
      <c r="D38" s="93">
        <v>872295</v>
      </c>
      <c r="E38" s="93">
        <v>1870802</v>
      </c>
      <c r="F38" s="93">
        <v>594879</v>
      </c>
      <c r="G38" s="93">
        <v>613919</v>
      </c>
      <c r="H38" s="65">
        <f t="shared" si="0"/>
        <v>1.4843856122488901</v>
      </c>
    </row>
    <row r="39" spans="1:8" s="41" customFormat="1" ht="12">
      <c r="A39" s="62" t="s">
        <v>34</v>
      </c>
      <c r="B39" s="93">
        <v>67</v>
      </c>
      <c r="C39" s="93">
        <v>4079575</v>
      </c>
      <c r="D39" s="93">
        <v>1429897</v>
      </c>
      <c r="E39" s="93">
        <v>1607865</v>
      </c>
      <c r="F39" s="93">
        <v>533461</v>
      </c>
      <c r="G39" s="93">
        <v>504034</v>
      </c>
      <c r="H39" s="65">
        <f t="shared" si="0"/>
        <v>1.2186963063274749</v>
      </c>
    </row>
    <row r="40" spans="1:8" s="41" customFormat="1" ht="12">
      <c r="A40" s="62" t="s">
        <v>35</v>
      </c>
      <c r="B40" s="93">
        <v>114</v>
      </c>
      <c r="C40" s="93">
        <v>6108055</v>
      </c>
      <c r="D40" s="93">
        <v>2145114</v>
      </c>
      <c r="E40" s="93">
        <v>3957708</v>
      </c>
      <c r="F40" s="93">
        <v>1301369</v>
      </c>
      <c r="G40" s="93">
        <v>1216682</v>
      </c>
      <c r="H40" s="65">
        <f t="shared" si="0"/>
        <v>2.941797298148785</v>
      </c>
    </row>
    <row r="41" spans="1:8" s="41" customFormat="1" ht="12">
      <c r="A41" s="62" t="s">
        <v>36</v>
      </c>
      <c r="B41" s="93">
        <v>110</v>
      </c>
      <c r="C41" s="93">
        <v>13659390</v>
      </c>
      <c r="D41" s="93">
        <v>4971378</v>
      </c>
      <c r="E41" s="93">
        <v>15722129</v>
      </c>
      <c r="F41" s="93">
        <v>3153463</v>
      </c>
      <c r="G41" s="93">
        <v>3464528</v>
      </c>
      <c r="H41" s="65">
        <f t="shared" si="0"/>
        <v>8.3768306835810957</v>
      </c>
    </row>
    <row r="42" spans="1:8" s="41" customFormat="1" ht="12">
      <c r="A42" s="72" t="s">
        <v>123</v>
      </c>
      <c r="B42" s="93"/>
      <c r="C42" s="93"/>
      <c r="D42" s="93"/>
      <c r="E42" s="93"/>
      <c r="F42" s="93"/>
      <c r="G42" s="93"/>
      <c r="H42" s="65"/>
    </row>
    <row r="43" spans="1:8" s="41" customFormat="1" ht="12">
      <c r="A43" s="71" t="s">
        <v>124</v>
      </c>
      <c r="B43" s="93">
        <v>73</v>
      </c>
      <c r="C43" s="93">
        <v>7581998</v>
      </c>
      <c r="D43" s="93">
        <v>2572345</v>
      </c>
      <c r="E43" s="93">
        <v>5338140</v>
      </c>
      <c r="F43" s="93">
        <v>1036332</v>
      </c>
      <c r="G43" s="93">
        <v>1014780</v>
      </c>
      <c r="H43" s="65">
        <f t="shared" si="0"/>
        <v>2.4536214575504722</v>
      </c>
    </row>
    <row r="44" spans="1:8" s="41" customFormat="1" ht="12">
      <c r="A44" s="62" t="s">
        <v>37</v>
      </c>
      <c r="B44" s="93">
        <v>50</v>
      </c>
      <c r="C44" s="93">
        <v>12580213</v>
      </c>
      <c r="D44" s="93">
        <v>4421259</v>
      </c>
      <c r="E44" s="93">
        <v>4262251</v>
      </c>
      <c r="F44" s="93">
        <v>952157</v>
      </c>
      <c r="G44" s="93">
        <v>955360</v>
      </c>
      <c r="H44" s="65">
        <f t="shared" si="0"/>
        <v>2.3099507239849224</v>
      </c>
    </row>
    <row r="45" spans="1:8" s="41" customFormat="1" ht="12">
      <c r="A45" s="62" t="s">
        <v>38</v>
      </c>
      <c r="B45" s="93">
        <v>26</v>
      </c>
      <c r="C45" s="93">
        <v>5057187</v>
      </c>
      <c r="D45" s="93">
        <v>1783884</v>
      </c>
      <c r="E45" s="93">
        <v>2487087</v>
      </c>
      <c r="F45" s="93">
        <v>486320</v>
      </c>
      <c r="G45" s="93">
        <v>484147</v>
      </c>
      <c r="H45" s="65">
        <f t="shared" si="0"/>
        <v>1.170611825034676</v>
      </c>
    </row>
    <row r="46" spans="1:8" s="41" customFormat="1" ht="12">
      <c r="A46" s="62" t="s">
        <v>39</v>
      </c>
      <c r="B46" s="93">
        <v>24</v>
      </c>
      <c r="C46" s="93">
        <v>7523026</v>
      </c>
      <c r="D46" s="93">
        <v>2637375</v>
      </c>
      <c r="E46" s="93">
        <v>1775164</v>
      </c>
      <c r="F46" s="93">
        <v>465837</v>
      </c>
      <c r="G46" s="93">
        <v>471212</v>
      </c>
      <c r="H46" s="65">
        <f t="shared" si="0"/>
        <v>1.1393364810651305</v>
      </c>
    </row>
    <row r="47" spans="1:8" s="41" customFormat="1" ht="12">
      <c r="A47" s="62" t="s">
        <v>40</v>
      </c>
      <c r="B47" s="93">
        <v>11</v>
      </c>
      <c r="C47" s="93">
        <v>427306</v>
      </c>
      <c r="D47" s="93">
        <v>150669</v>
      </c>
      <c r="E47" s="93">
        <v>187190</v>
      </c>
      <c r="F47" s="93">
        <v>69477</v>
      </c>
      <c r="G47" s="93">
        <v>44047</v>
      </c>
      <c r="H47" s="65">
        <f t="shared" si="0"/>
        <v>0.10650058568431153</v>
      </c>
    </row>
    <row r="48" spans="1:8" s="41" customFormat="1" ht="12">
      <c r="A48" s="72" t="s">
        <v>126</v>
      </c>
      <c r="B48" s="93"/>
      <c r="C48" s="93"/>
      <c r="D48" s="93"/>
      <c r="E48" s="93"/>
      <c r="F48" s="93"/>
      <c r="G48" s="93"/>
      <c r="H48" s="65"/>
    </row>
    <row r="49" spans="1:8" s="41" customFormat="1" ht="12">
      <c r="A49" s="71" t="s">
        <v>125</v>
      </c>
      <c r="B49" s="93">
        <v>72</v>
      </c>
      <c r="C49" s="93">
        <v>4660194</v>
      </c>
      <c r="D49" s="93">
        <v>1633191</v>
      </c>
      <c r="E49" s="93">
        <v>1762837</v>
      </c>
      <c r="F49" s="93">
        <v>421868</v>
      </c>
      <c r="G49" s="93">
        <v>375824</v>
      </c>
      <c r="H49" s="65">
        <f t="shared" si="0"/>
        <v>0.90869925566373877</v>
      </c>
    </row>
    <row r="50" spans="1:8" s="92" customFormat="1" ht="12">
      <c r="A50" s="58" t="s">
        <v>7</v>
      </c>
      <c r="B50" s="91">
        <v>586</v>
      </c>
      <c r="C50" s="91">
        <v>33519117</v>
      </c>
      <c r="D50" s="91">
        <v>11760429</v>
      </c>
      <c r="E50" s="91">
        <v>4639937</v>
      </c>
      <c r="F50" s="91">
        <v>1282789</v>
      </c>
      <c r="G50" s="91">
        <v>1217807</v>
      </c>
      <c r="H50" s="60">
        <f t="shared" si="0"/>
        <v>2.9445174189037706</v>
      </c>
    </row>
    <row r="51" spans="1:8" s="41" customFormat="1" ht="12">
      <c r="A51" s="62" t="s">
        <v>41</v>
      </c>
      <c r="B51" s="93">
        <v>425</v>
      </c>
      <c r="C51" s="93">
        <v>10791659</v>
      </c>
      <c r="D51" s="93">
        <v>3805553</v>
      </c>
      <c r="E51" s="93">
        <v>3234051</v>
      </c>
      <c r="F51" s="93">
        <v>907977</v>
      </c>
      <c r="G51" s="93">
        <v>884950</v>
      </c>
      <c r="H51" s="65">
        <f t="shared" si="0"/>
        <v>2.1397074329995571</v>
      </c>
    </row>
    <row r="52" spans="1:8" s="41" customFormat="1" ht="12">
      <c r="A52" s="71" t="s">
        <v>42</v>
      </c>
      <c r="B52" s="93">
        <v>288</v>
      </c>
      <c r="C52" s="93">
        <v>3538389</v>
      </c>
      <c r="D52" s="93">
        <v>1235498</v>
      </c>
      <c r="E52" s="93">
        <v>459366</v>
      </c>
      <c r="F52" s="93">
        <v>88793</v>
      </c>
      <c r="G52" s="93">
        <v>80696</v>
      </c>
      <c r="H52" s="65">
        <f t="shared" si="0"/>
        <v>0.19511365728383781</v>
      </c>
    </row>
    <row r="53" spans="1:8" s="41" customFormat="1" ht="12">
      <c r="A53" s="73" t="s">
        <v>43</v>
      </c>
      <c r="B53" s="93">
        <v>56</v>
      </c>
      <c r="C53" s="93">
        <v>242147</v>
      </c>
      <c r="D53" s="93">
        <v>83844</v>
      </c>
      <c r="E53" s="93">
        <v>16594</v>
      </c>
      <c r="F53" s="93">
        <v>3495</v>
      </c>
      <c r="G53" s="93">
        <v>2868</v>
      </c>
      <c r="H53" s="65">
        <f t="shared" si="0"/>
        <v>6.9344945113766088E-3</v>
      </c>
    </row>
    <row r="54" spans="1:8" s="41" customFormat="1" ht="12">
      <c r="A54" s="73" t="s">
        <v>44</v>
      </c>
      <c r="B54" s="93">
        <v>232</v>
      </c>
      <c r="C54" s="93">
        <v>3296242</v>
      </c>
      <c r="D54" s="93">
        <v>1151654</v>
      </c>
      <c r="E54" s="93">
        <v>442772</v>
      </c>
      <c r="F54" s="93">
        <v>85298</v>
      </c>
      <c r="G54" s="93">
        <v>77828</v>
      </c>
      <c r="H54" s="65">
        <f t="shared" si="0"/>
        <v>0.18817916277246119</v>
      </c>
    </row>
    <row r="55" spans="1:8" s="41" customFormat="1" ht="12">
      <c r="A55" s="71" t="s">
        <v>45</v>
      </c>
      <c r="B55" s="93">
        <v>136</v>
      </c>
      <c r="C55" s="93">
        <v>7253270</v>
      </c>
      <c r="D55" s="93">
        <v>2570055</v>
      </c>
      <c r="E55" s="93">
        <v>2774685</v>
      </c>
      <c r="F55" s="93">
        <v>819184</v>
      </c>
      <c r="G55" s="93">
        <v>804253</v>
      </c>
      <c r="H55" s="65">
        <f t="shared" si="0"/>
        <v>1.9445913578306038</v>
      </c>
    </row>
    <row r="56" spans="1:8" s="41" customFormat="1" ht="12">
      <c r="A56" s="73" t="s">
        <v>46</v>
      </c>
      <c r="B56" s="93">
        <v>32</v>
      </c>
      <c r="C56" s="93">
        <v>3749991</v>
      </c>
      <c r="D56" s="93">
        <v>1327070</v>
      </c>
      <c r="E56" s="93">
        <v>930681</v>
      </c>
      <c r="F56" s="93">
        <v>266861</v>
      </c>
      <c r="G56" s="93">
        <v>261141</v>
      </c>
      <c r="H56" s="65">
        <f t="shared" si="0"/>
        <v>0.63140893695794953</v>
      </c>
    </row>
    <row r="57" spans="1:8" s="41" customFormat="1" ht="12">
      <c r="A57" s="73" t="s">
        <v>47</v>
      </c>
      <c r="B57" s="93">
        <v>11</v>
      </c>
      <c r="C57" s="93">
        <v>36023</v>
      </c>
      <c r="D57" s="93">
        <v>12477</v>
      </c>
      <c r="E57" s="93">
        <v>15527</v>
      </c>
      <c r="F57" s="93">
        <v>4991</v>
      </c>
      <c r="G57" s="93">
        <v>3005</v>
      </c>
      <c r="H57" s="65">
        <f t="shared" si="0"/>
        <v>7.2657447722059652E-3</v>
      </c>
    </row>
    <row r="58" spans="1:8" s="41" customFormat="1" ht="12">
      <c r="A58" s="73" t="s">
        <v>48</v>
      </c>
      <c r="B58" s="93">
        <v>13</v>
      </c>
      <c r="C58" s="93">
        <v>940011</v>
      </c>
      <c r="D58" s="93">
        <v>340338</v>
      </c>
      <c r="E58" s="93">
        <v>872917</v>
      </c>
      <c r="F58" s="93">
        <v>299636</v>
      </c>
      <c r="G58" s="93">
        <v>300260</v>
      </c>
      <c r="H58" s="65">
        <f t="shared" si="0"/>
        <v>0.72599418479286626</v>
      </c>
    </row>
    <row r="59" spans="1:8" s="41" customFormat="1" ht="12">
      <c r="A59" s="73" t="s">
        <v>49</v>
      </c>
      <c r="B59" s="93">
        <v>80</v>
      </c>
      <c r="C59" s="93">
        <v>2527245</v>
      </c>
      <c r="D59" s="93">
        <v>890170</v>
      </c>
      <c r="E59" s="93">
        <v>955560</v>
      </c>
      <c r="F59" s="93">
        <v>247696</v>
      </c>
      <c r="G59" s="93">
        <v>239848</v>
      </c>
      <c r="H59" s="65">
        <f t="shared" si="0"/>
        <v>0.57992490919269768</v>
      </c>
    </row>
    <row r="60" spans="1:8" s="41" customFormat="1" ht="12">
      <c r="A60" s="62" t="s">
        <v>50</v>
      </c>
      <c r="B60" s="93">
        <v>162</v>
      </c>
      <c r="C60" s="93">
        <v>22727458</v>
      </c>
      <c r="D60" s="93">
        <v>7954876</v>
      </c>
      <c r="E60" s="93">
        <v>1405886</v>
      </c>
      <c r="F60" s="93">
        <v>374812</v>
      </c>
      <c r="G60" s="93">
        <v>332857</v>
      </c>
      <c r="H60" s="65">
        <f t="shared" si="0"/>
        <v>0.80480998590421338</v>
      </c>
    </row>
    <row r="61" spans="1:8" s="41" customFormat="1" ht="12">
      <c r="A61" s="71" t="s">
        <v>51</v>
      </c>
      <c r="B61" s="93">
        <v>17</v>
      </c>
      <c r="C61" s="93">
        <v>60564</v>
      </c>
      <c r="D61" s="93">
        <v>21170</v>
      </c>
      <c r="E61" s="93">
        <v>9137</v>
      </c>
      <c r="F61" s="93">
        <v>3591</v>
      </c>
      <c r="G61" s="93">
        <v>2636</v>
      </c>
      <c r="H61" s="65">
        <f t="shared" si="0"/>
        <v>6.37354516457069E-3</v>
      </c>
    </row>
    <row r="62" spans="1:8" s="41" customFormat="1" ht="12">
      <c r="A62" s="71" t="s">
        <v>129</v>
      </c>
      <c r="B62" s="93">
        <v>3</v>
      </c>
      <c r="C62" s="93" t="s">
        <v>163</v>
      </c>
      <c r="D62" s="93" t="s">
        <v>164</v>
      </c>
      <c r="E62" s="93" t="s">
        <v>190</v>
      </c>
      <c r="F62" s="93" t="s">
        <v>181</v>
      </c>
      <c r="G62" s="93" t="s">
        <v>181</v>
      </c>
      <c r="H62" s="67">
        <f>488/$G$10*100</f>
        <v>1.1799279363848623E-3</v>
      </c>
    </row>
    <row r="63" spans="1:8" s="41" customFormat="1" ht="12">
      <c r="A63" s="74" t="s">
        <v>127</v>
      </c>
      <c r="B63" s="93"/>
      <c r="C63" s="93"/>
      <c r="D63" s="93"/>
      <c r="E63" s="93"/>
      <c r="F63" s="93"/>
      <c r="G63" s="93"/>
      <c r="H63" s="65"/>
    </row>
    <row r="64" spans="1:8" s="41" customFormat="1" ht="12">
      <c r="A64" s="73" t="s">
        <v>122</v>
      </c>
      <c r="B64" s="93">
        <v>5</v>
      </c>
      <c r="C64" s="93" t="s">
        <v>165</v>
      </c>
      <c r="D64" s="93" t="s">
        <v>166</v>
      </c>
      <c r="E64" s="93" t="s">
        <v>191</v>
      </c>
      <c r="F64" s="93" t="s">
        <v>199</v>
      </c>
      <c r="G64" s="93" t="s">
        <v>182</v>
      </c>
      <c r="H64" s="67">
        <f>10485/$G$10*100</f>
        <v>2.5351525436465742E-2</v>
      </c>
    </row>
    <row r="65" spans="1:8" s="41" customFormat="1" ht="12">
      <c r="A65" s="71" t="s">
        <v>52</v>
      </c>
      <c r="B65" s="93">
        <v>9</v>
      </c>
      <c r="C65" s="93" t="s">
        <v>167</v>
      </c>
      <c r="D65" s="93" t="s">
        <v>168</v>
      </c>
      <c r="E65" s="93" t="s">
        <v>192</v>
      </c>
      <c r="F65" s="93" t="s">
        <v>200</v>
      </c>
      <c r="G65" s="93" t="s">
        <v>183</v>
      </c>
      <c r="H65" s="67">
        <f>9708/$G$10*100</f>
        <v>2.3472828701689024E-2</v>
      </c>
    </row>
    <row r="66" spans="1:8" s="41" customFormat="1" ht="12">
      <c r="A66" s="71" t="s">
        <v>53</v>
      </c>
      <c r="B66" s="93">
        <v>17</v>
      </c>
      <c r="C66" s="93">
        <v>2355634</v>
      </c>
      <c r="D66" s="93">
        <v>825094</v>
      </c>
      <c r="E66" s="93">
        <v>400467</v>
      </c>
      <c r="F66" s="93">
        <v>121644</v>
      </c>
      <c r="G66" s="93">
        <v>106736</v>
      </c>
      <c r="H66" s="65">
        <f t="shared" si="0"/>
        <v>0.25807538569257105</v>
      </c>
    </row>
    <row r="67" spans="1:8" s="41" customFormat="1" ht="12">
      <c r="A67" s="71" t="s">
        <v>54</v>
      </c>
      <c r="B67" s="93">
        <v>7</v>
      </c>
      <c r="C67" s="93" t="s">
        <v>169</v>
      </c>
      <c r="D67" s="93" t="s">
        <v>170</v>
      </c>
      <c r="E67" s="93" t="s">
        <v>193</v>
      </c>
      <c r="F67" s="93" t="s">
        <v>201</v>
      </c>
      <c r="G67" s="93" t="s">
        <v>184</v>
      </c>
      <c r="H67" s="67">
        <f>95323/$G$10*100</f>
        <v>0.23048006286888165</v>
      </c>
    </row>
    <row r="68" spans="1:8" s="41" customFormat="1" ht="12">
      <c r="A68" s="71" t="s">
        <v>55</v>
      </c>
      <c r="B68" s="93">
        <v>103</v>
      </c>
      <c r="C68" s="93">
        <v>3102210</v>
      </c>
      <c r="D68" s="93">
        <v>1086007</v>
      </c>
      <c r="E68" s="93">
        <v>465809</v>
      </c>
      <c r="F68" s="93">
        <v>130678</v>
      </c>
      <c r="G68" s="93">
        <v>107481</v>
      </c>
      <c r="H68" s="65">
        <f t="shared" si="0"/>
        <v>0.25987671010365038</v>
      </c>
    </row>
    <row r="69" spans="1:8" s="92" customFormat="1" ht="12">
      <c r="A69" s="58" t="s">
        <v>8</v>
      </c>
      <c r="B69" s="91">
        <v>78</v>
      </c>
      <c r="C69" s="91">
        <v>4597408</v>
      </c>
      <c r="D69" s="91">
        <v>1610850</v>
      </c>
      <c r="E69" s="91">
        <v>787855</v>
      </c>
      <c r="F69" s="91">
        <v>123043</v>
      </c>
      <c r="G69" s="91">
        <v>122344</v>
      </c>
      <c r="H69" s="60">
        <f t="shared" si="0"/>
        <v>0.29581373657596227</v>
      </c>
    </row>
    <row r="70" spans="1:8" s="41" customFormat="1" ht="12">
      <c r="A70" s="62" t="s">
        <v>56</v>
      </c>
      <c r="B70" s="93">
        <v>15</v>
      </c>
      <c r="C70" s="93">
        <v>501438</v>
      </c>
      <c r="D70" s="93">
        <v>178083</v>
      </c>
      <c r="E70" s="93">
        <v>360670</v>
      </c>
      <c r="F70" s="93">
        <v>38763</v>
      </c>
      <c r="G70" s="93">
        <v>46654</v>
      </c>
      <c r="H70" s="65">
        <f t="shared" si="0"/>
        <v>0.11280401218053149</v>
      </c>
    </row>
    <row r="71" spans="1:8" s="41" customFormat="1" ht="12">
      <c r="A71" s="71" t="s">
        <v>57</v>
      </c>
      <c r="B71" s="93">
        <v>9</v>
      </c>
      <c r="C71" s="93" t="s">
        <v>171</v>
      </c>
      <c r="D71" s="93" t="s">
        <v>172</v>
      </c>
      <c r="E71" s="93" t="s">
        <v>194</v>
      </c>
      <c r="F71" s="93" t="s">
        <v>202</v>
      </c>
      <c r="G71" s="93" t="s">
        <v>185</v>
      </c>
      <c r="H71" s="67">
        <f>42403/$G$10*100</f>
        <v>0.10252558255435926</v>
      </c>
    </row>
    <row r="72" spans="1:8" s="41" customFormat="1" ht="12">
      <c r="A72" s="71" t="s">
        <v>58</v>
      </c>
      <c r="B72" s="93">
        <v>6</v>
      </c>
      <c r="C72" s="93" t="s">
        <v>173</v>
      </c>
      <c r="D72" s="93" t="s">
        <v>174</v>
      </c>
      <c r="E72" s="93" t="s">
        <v>195</v>
      </c>
      <c r="F72" s="93" t="s">
        <v>203</v>
      </c>
      <c r="G72" s="93" t="s">
        <v>186</v>
      </c>
      <c r="H72" s="67">
        <f>4251/$G$10*100</f>
        <v>1.0278429626172233E-2</v>
      </c>
    </row>
    <row r="73" spans="1:8" s="41" customFormat="1" ht="12">
      <c r="A73" s="62" t="s">
        <v>158</v>
      </c>
      <c r="B73" s="93">
        <v>63</v>
      </c>
      <c r="C73" s="93">
        <v>4095970</v>
      </c>
      <c r="D73" s="93">
        <v>1432766</v>
      </c>
      <c r="E73" s="93">
        <v>427185</v>
      </c>
      <c r="F73" s="93">
        <v>84280</v>
      </c>
      <c r="G73" s="93">
        <v>75690</v>
      </c>
      <c r="H73" s="65">
        <f t="shared" ref="H73:H78" si="1">G73/$G$10*100</f>
        <v>0.18300972439543081</v>
      </c>
    </row>
    <row r="74" spans="1:8" s="92" customFormat="1" ht="12">
      <c r="A74" s="58" t="s">
        <v>9</v>
      </c>
      <c r="B74" s="91">
        <v>299</v>
      </c>
      <c r="C74" s="91">
        <v>32409068</v>
      </c>
      <c r="D74" s="91">
        <v>11354798</v>
      </c>
      <c r="E74" s="91">
        <v>13279995</v>
      </c>
      <c r="F74" s="91">
        <v>2671044</v>
      </c>
      <c r="G74" s="91">
        <v>2964028</v>
      </c>
      <c r="H74" s="60">
        <f t="shared" si="0"/>
        <v>7.1666791832519481</v>
      </c>
    </row>
    <row r="75" spans="1:8" s="92" customFormat="1" ht="12">
      <c r="A75" s="62" t="s">
        <v>159</v>
      </c>
      <c r="B75" s="93">
        <v>166</v>
      </c>
      <c r="C75" s="93">
        <v>17829386</v>
      </c>
      <c r="D75" s="93">
        <v>6257618</v>
      </c>
      <c r="E75" s="93">
        <v>8558477</v>
      </c>
      <c r="F75" s="93">
        <v>1560612</v>
      </c>
      <c r="G75" s="93">
        <v>1769968</v>
      </c>
      <c r="H75" s="65">
        <f t="shared" si="1"/>
        <v>4.2795792821869707</v>
      </c>
    </row>
    <row r="76" spans="1:8" s="92" customFormat="1" ht="12">
      <c r="A76" s="62" t="s">
        <v>160</v>
      </c>
      <c r="B76" s="93">
        <v>115</v>
      </c>
      <c r="C76" s="93">
        <v>11540310</v>
      </c>
      <c r="D76" s="93">
        <v>4032817</v>
      </c>
      <c r="E76" s="93">
        <v>3122413</v>
      </c>
      <c r="F76" s="93">
        <v>618606</v>
      </c>
      <c r="G76" s="93">
        <v>750784</v>
      </c>
      <c r="H76" s="65">
        <f t="shared" si="1"/>
        <v>1.8153094585876484</v>
      </c>
    </row>
    <row r="77" spans="1:8" s="41" customFormat="1" ht="12">
      <c r="A77" s="72" t="s">
        <v>162</v>
      </c>
      <c r="B77" s="93"/>
      <c r="C77" s="93"/>
      <c r="D77" s="93"/>
      <c r="E77" s="93"/>
      <c r="F77" s="93"/>
      <c r="G77" s="93"/>
      <c r="H77" s="65"/>
    </row>
    <row r="78" spans="1:8" s="41" customFormat="1" ht="12">
      <c r="A78" s="71" t="s">
        <v>161</v>
      </c>
      <c r="B78" s="93">
        <v>18</v>
      </c>
      <c r="C78" s="93">
        <v>3039371</v>
      </c>
      <c r="D78" s="93">
        <v>1064364</v>
      </c>
      <c r="E78" s="93">
        <v>1599105</v>
      </c>
      <c r="F78" s="93">
        <v>491826</v>
      </c>
      <c r="G78" s="93">
        <v>443277</v>
      </c>
      <c r="H78" s="65">
        <f t="shared" si="1"/>
        <v>1.0717928603624438</v>
      </c>
    </row>
    <row r="79" spans="1:8" s="92" customFormat="1" ht="12">
      <c r="A79" s="75" t="s">
        <v>108</v>
      </c>
      <c r="B79" s="91"/>
      <c r="C79" s="91"/>
      <c r="D79" s="91"/>
      <c r="E79" s="91"/>
      <c r="F79" s="91"/>
      <c r="G79" s="91"/>
      <c r="H79" s="60"/>
    </row>
    <row r="80" spans="1:8" s="92" customFormat="1" ht="12">
      <c r="A80" s="76" t="s">
        <v>109</v>
      </c>
      <c r="B80" s="91">
        <v>958</v>
      </c>
      <c r="C80" s="91">
        <v>51511435</v>
      </c>
      <c r="D80" s="91">
        <v>18281286</v>
      </c>
      <c r="E80" s="91">
        <v>20350486</v>
      </c>
      <c r="F80" s="91">
        <v>3989308</v>
      </c>
      <c r="G80" s="91">
        <v>3103849</v>
      </c>
      <c r="H80" s="60">
        <f t="shared" ref="H80:H105" si="2">G80/$G$10*100</f>
        <v>7.5047502979922509</v>
      </c>
    </row>
    <row r="81" spans="1:8" s="41" customFormat="1" ht="12">
      <c r="A81" s="62" t="s">
        <v>62</v>
      </c>
      <c r="B81" s="93">
        <v>504</v>
      </c>
      <c r="C81" s="93">
        <v>50668169</v>
      </c>
      <c r="D81" s="93">
        <v>17988013</v>
      </c>
      <c r="E81" s="93">
        <v>20278338</v>
      </c>
      <c r="F81" s="93">
        <v>3978012</v>
      </c>
      <c r="G81" s="93">
        <v>3093475</v>
      </c>
      <c r="H81" s="65">
        <f t="shared" si="2"/>
        <v>7.4796671578036102</v>
      </c>
    </row>
    <row r="82" spans="1:8" s="41" customFormat="1" ht="12">
      <c r="A82" s="74" t="s">
        <v>110</v>
      </c>
      <c r="B82" s="93"/>
      <c r="C82" s="93"/>
      <c r="D82" s="93"/>
      <c r="E82" s="93"/>
      <c r="F82" s="93"/>
      <c r="G82" s="93"/>
      <c r="H82" s="65"/>
    </row>
    <row r="83" spans="1:8" s="41" customFormat="1" ht="12">
      <c r="A83" s="73" t="s">
        <v>111</v>
      </c>
      <c r="B83" s="93">
        <v>35</v>
      </c>
      <c r="C83" s="93">
        <v>787212</v>
      </c>
      <c r="D83" s="93">
        <v>274248</v>
      </c>
      <c r="E83" s="93">
        <v>162603</v>
      </c>
      <c r="F83" s="93">
        <v>38149</v>
      </c>
      <c r="G83" s="93">
        <v>39171</v>
      </c>
      <c r="H83" s="65">
        <f t="shared" si="2"/>
        <v>9.4710977860925083E-2</v>
      </c>
    </row>
    <row r="84" spans="1:8" s="41" customFormat="1" ht="12">
      <c r="A84" s="73" t="s">
        <v>63</v>
      </c>
      <c r="B84" s="93">
        <v>10</v>
      </c>
      <c r="C84" s="93">
        <v>340990</v>
      </c>
      <c r="D84" s="93">
        <v>119136</v>
      </c>
      <c r="E84" s="93">
        <v>74345</v>
      </c>
      <c r="F84" s="93">
        <v>14868</v>
      </c>
      <c r="G84" s="93">
        <v>15891</v>
      </c>
      <c r="H84" s="65">
        <f t="shared" si="2"/>
        <v>3.8422612371089848E-2</v>
      </c>
    </row>
    <row r="85" spans="1:8" s="41" customFormat="1" ht="12">
      <c r="A85" s="73" t="s">
        <v>64</v>
      </c>
      <c r="B85" s="93">
        <v>25</v>
      </c>
      <c r="C85" s="93">
        <v>446222</v>
      </c>
      <c r="D85" s="93">
        <v>155112</v>
      </c>
      <c r="E85" s="93">
        <v>88258</v>
      </c>
      <c r="F85" s="93">
        <v>23281</v>
      </c>
      <c r="G85" s="93">
        <v>23280</v>
      </c>
      <c r="H85" s="65">
        <f t="shared" si="2"/>
        <v>5.6288365489835235E-2</v>
      </c>
    </row>
    <row r="86" spans="1:8" s="41" customFormat="1" ht="12">
      <c r="A86" s="71" t="s">
        <v>65</v>
      </c>
      <c r="B86" s="93">
        <v>20</v>
      </c>
      <c r="C86" s="93">
        <v>5903327</v>
      </c>
      <c r="D86" s="93">
        <v>2065244</v>
      </c>
      <c r="E86" s="93">
        <v>1080005</v>
      </c>
      <c r="F86" s="93">
        <v>289203</v>
      </c>
      <c r="G86" s="93">
        <v>315798</v>
      </c>
      <c r="H86" s="65">
        <f t="shared" si="2"/>
        <v>0.76356328371816951</v>
      </c>
    </row>
    <row r="87" spans="1:8" s="41" customFormat="1" ht="12">
      <c r="A87" s="71" t="s">
        <v>66</v>
      </c>
      <c r="B87" s="93">
        <v>151</v>
      </c>
      <c r="C87" s="93">
        <v>15179972</v>
      </c>
      <c r="D87" s="93">
        <v>5348541</v>
      </c>
      <c r="E87" s="93">
        <v>8794440</v>
      </c>
      <c r="F87" s="93">
        <v>1803039</v>
      </c>
      <c r="G87" s="93">
        <v>1530564</v>
      </c>
      <c r="H87" s="65">
        <f t="shared" si="2"/>
        <v>3.7007279139855749</v>
      </c>
    </row>
    <row r="88" spans="1:8" s="41" customFormat="1" ht="12">
      <c r="A88" s="71" t="s">
        <v>67</v>
      </c>
      <c r="B88" s="93">
        <v>242</v>
      </c>
      <c r="C88" s="93">
        <v>28043522</v>
      </c>
      <c r="D88" s="93">
        <v>10031372</v>
      </c>
      <c r="E88" s="93">
        <v>9644044</v>
      </c>
      <c r="F88" s="93">
        <v>1651711</v>
      </c>
      <c r="G88" s="93">
        <v>1008457</v>
      </c>
      <c r="H88" s="65">
        <f t="shared" si="2"/>
        <v>2.4383331699648956</v>
      </c>
    </row>
    <row r="89" spans="1:8" s="41" customFormat="1" ht="12">
      <c r="A89" s="73" t="s">
        <v>68</v>
      </c>
      <c r="B89" s="93">
        <v>9</v>
      </c>
      <c r="C89" s="93" t="s">
        <v>175</v>
      </c>
      <c r="D89" s="93" t="s">
        <v>176</v>
      </c>
      <c r="E89" s="93" t="s">
        <v>196</v>
      </c>
      <c r="F89" s="93" t="s">
        <v>204</v>
      </c>
      <c r="G89" s="93" t="s">
        <v>187</v>
      </c>
      <c r="H89" s="67">
        <f>131500/$G$10*100</f>
        <v>0.31795189269387175</v>
      </c>
    </row>
    <row r="90" spans="1:8" s="41" customFormat="1" ht="12">
      <c r="A90" s="71" t="s">
        <v>69</v>
      </c>
      <c r="B90" s="93">
        <v>57</v>
      </c>
      <c r="C90" s="93">
        <v>754135</v>
      </c>
      <c r="D90" s="93">
        <v>268608</v>
      </c>
      <c r="E90" s="93">
        <v>597245</v>
      </c>
      <c r="F90" s="93">
        <v>195910</v>
      </c>
      <c r="G90" s="93">
        <v>199485</v>
      </c>
      <c r="H90" s="65">
        <f t="shared" si="2"/>
        <v>0.48233181227404559</v>
      </c>
    </row>
    <row r="91" spans="1:8" s="41" customFormat="1" ht="12">
      <c r="A91" s="62" t="s">
        <v>70</v>
      </c>
      <c r="B91" s="93">
        <v>454</v>
      </c>
      <c r="C91" s="93">
        <v>843266</v>
      </c>
      <c r="D91" s="93">
        <v>293272</v>
      </c>
      <c r="E91" s="93">
        <v>72149</v>
      </c>
      <c r="F91" s="93">
        <v>11296</v>
      </c>
      <c r="G91" s="93">
        <v>10374</v>
      </c>
      <c r="H91" s="65">
        <f t="shared" si="2"/>
        <v>2.5083140188640492E-2</v>
      </c>
    </row>
    <row r="92" spans="1:8" s="41" customFormat="1" ht="12">
      <c r="A92" s="71" t="s">
        <v>71</v>
      </c>
      <c r="B92" s="93">
        <v>426</v>
      </c>
      <c r="C92" s="93">
        <v>242530</v>
      </c>
      <c r="D92" s="93">
        <v>82318</v>
      </c>
      <c r="E92" s="93">
        <v>29072</v>
      </c>
      <c r="F92" s="93">
        <v>7023</v>
      </c>
      <c r="G92" s="93">
        <v>6251</v>
      </c>
      <c r="H92" s="65">
        <f t="shared" si="2"/>
        <v>1.5114199857257734E-2</v>
      </c>
    </row>
    <row r="93" spans="1:8" s="41" customFormat="1" ht="12">
      <c r="A93" s="71" t="s">
        <v>72</v>
      </c>
      <c r="B93" s="93">
        <v>27</v>
      </c>
      <c r="C93" s="93">
        <v>600736</v>
      </c>
      <c r="D93" s="93">
        <v>210954</v>
      </c>
      <c r="E93" s="93">
        <v>43076</v>
      </c>
      <c r="F93" s="93">
        <v>4273</v>
      </c>
      <c r="G93" s="93">
        <v>4122</v>
      </c>
      <c r="H93" s="65">
        <f t="shared" si="2"/>
        <v>9.9665224462672179E-3</v>
      </c>
    </row>
    <row r="94" spans="1:8" s="92" customFormat="1" ht="12">
      <c r="A94" s="58" t="s">
        <v>10</v>
      </c>
      <c r="B94" s="91">
        <v>1934</v>
      </c>
      <c r="C94" s="91">
        <v>55688657</v>
      </c>
      <c r="D94" s="91">
        <v>19534832</v>
      </c>
      <c r="E94" s="91">
        <v>23034241</v>
      </c>
      <c r="F94" s="91">
        <v>5038974</v>
      </c>
      <c r="G94" s="91">
        <v>5244781</v>
      </c>
      <c r="H94" s="60">
        <f t="shared" si="2"/>
        <v>12.681277914181424</v>
      </c>
    </row>
    <row r="95" spans="1:8" s="41" customFormat="1" ht="12">
      <c r="A95" s="62" t="s">
        <v>73</v>
      </c>
      <c r="B95" s="93">
        <v>378</v>
      </c>
      <c r="C95" s="93">
        <v>5766705</v>
      </c>
      <c r="D95" s="93">
        <v>2029245</v>
      </c>
      <c r="E95" s="93">
        <v>2517884</v>
      </c>
      <c r="F95" s="93">
        <v>429656</v>
      </c>
      <c r="G95" s="93">
        <v>515115</v>
      </c>
      <c r="H95" s="65">
        <f t="shared" si="2"/>
        <v>1.2454888912928039</v>
      </c>
    </row>
    <row r="96" spans="1:8" s="41" customFormat="1" ht="12">
      <c r="A96" s="62" t="s">
        <v>74</v>
      </c>
      <c r="B96" s="93">
        <v>905</v>
      </c>
      <c r="C96" s="93">
        <v>41496159</v>
      </c>
      <c r="D96" s="93">
        <v>14537685</v>
      </c>
      <c r="E96" s="93">
        <v>17338629</v>
      </c>
      <c r="F96" s="93">
        <v>3971638</v>
      </c>
      <c r="G96" s="93">
        <v>3862923</v>
      </c>
      <c r="H96" s="65">
        <f t="shared" si="2"/>
        <v>9.3401040241877489</v>
      </c>
    </row>
    <row r="97" spans="1:8" s="41" customFormat="1" ht="12">
      <c r="A97" s="72" t="s">
        <v>112</v>
      </c>
      <c r="B97" s="93"/>
      <c r="C97" s="93"/>
      <c r="D97" s="93"/>
      <c r="E97" s="93"/>
      <c r="F97" s="93"/>
      <c r="G97" s="93"/>
      <c r="H97" s="65"/>
    </row>
    <row r="98" spans="1:8" s="41" customFormat="1" ht="12">
      <c r="A98" s="71" t="s">
        <v>113</v>
      </c>
      <c r="B98" s="93">
        <v>97</v>
      </c>
      <c r="C98" s="93">
        <v>2999328</v>
      </c>
      <c r="D98" s="93">
        <v>1064471</v>
      </c>
      <c r="E98" s="93">
        <v>1501665</v>
      </c>
      <c r="F98" s="93">
        <v>184010</v>
      </c>
      <c r="G98" s="93">
        <v>355177</v>
      </c>
      <c r="H98" s="65">
        <f t="shared" si="2"/>
        <v>0.85877718168312756</v>
      </c>
    </row>
    <row r="99" spans="1:8" s="41" customFormat="1" ht="12">
      <c r="A99" s="72" t="s">
        <v>115</v>
      </c>
      <c r="B99" s="93"/>
      <c r="C99" s="93"/>
      <c r="D99" s="93"/>
      <c r="E99" s="93"/>
      <c r="F99" s="93"/>
      <c r="G99" s="93"/>
      <c r="H99" s="65"/>
    </row>
    <row r="100" spans="1:8" s="41" customFormat="1" ht="12">
      <c r="A100" s="71" t="s">
        <v>114</v>
      </c>
      <c r="B100" s="93">
        <v>241</v>
      </c>
      <c r="C100" s="93">
        <v>1132987</v>
      </c>
      <c r="D100" s="93">
        <v>395932</v>
      </c>
      <c r="E100" s="93">
        <v>75173</v>
      </c>
      <c r="F100" s="93">
        <v>16496</v>
      </c>
      <c r="G100" s="93">
        <v>16343</v>
      </c>
      <c r="H100" s="65">
        <f t="shared" si="2"/>
        <v>3.9515496443315173E-2</v>
      </c>
    </row>
    <row r="101" spans="1:8" s="41" customFormat="1" ht="12">
      <c r="A101" s="62" t="s">
        <v>75</v>
      </c>
      <c r="B101" s="93">
        <v>231</v>
      </c>
      <c r="C101" s="93">
        <v>257820</v>
      </c>
      <c r="D101" s="93">
        <v>89629</v>
      </c>
      <c r="E101" s="93">
        <v>150375</v>
      </c>
      <c r="F101" s="93">
        <v>34842</v>
      </c>
      <c r="G101" s="93">
        <v>34607</v>
      </c>
      <c r="H101" s="65">
        <f t="shared" si="2"/>
        <v>8.3675750193587972E-2</v>
      </c>
    </row>
    <row r="102" spans="1:8" s="41" customFormat="1" ht="12">
      <c r="A102" s="62" t="s">
        <v>76</v>
      </c>
      <c r="B102" s="93">
        <v>66</v>
      </c>
      <c r="C102" s="93">
        <v>3577051</v>
      </c>
      <c r="D102" s="93">
        <v>1257435</v>
      </c>
      <c r="E102" s="93">
        <v>1373721</v>
      </c>
      <c r="F102" s="93">
        <v>374384</v>
      </c>
      <c r="G102" s="93">
        <v>435307</v>
      </c>
      <c r="H102" s="65">
        <f t="shared" si="2"/>
        <v>1.0525223159915682</v>
      </c>
    </row>
    <row r="103" spans="1:8" s="41" customFormat="1" ht="12">
      <c r="A103" s="71" t="s">
        <v>77</v>
      </c>
      <c r="B103" s="93">
        <v>14</v>
      </c>
      <c r="C103" s="93">
        <v>653528</v>
      </c>
      <c r="D103" s="93">
        <v>234999</v>
      </c>
      <c r="E103" s="93">
        <v>289769</v>
      </c>
      <c r="F103" s="93">
        <v>43398</v>
      </c>
      <c r="G103" s="93">
        <v>76271</v>
      </c>
      <c r="H103" s="65">
        <f t="shared" si="2"/>
        <v>0.18441451564756112</v>
      </c>
    </row>
    <row r="104" spans="1:8" s="41" customFormat="1" ht="12">
      <c r="A104" s="71" t="s">
        <v>78</v>
      </c>
      <c r="B104" s="93">
        <v>52</v>
      </c>
      <c r="C104" s="93">
        <v>2923523</v>
      </c>
      <c r="D104" s="93">
        <v>1022436</v>
      </c>
      <c r="E104" s="93">
        <v>1083952</v>
      </c>
      <c r="F104" s="93">
        <v>330986</v>
      </c>
      <c r="G104" s="93">
        <v>359036</v>
      </c>
      <c r="H104" s="65">
        <f t="shared" si="2"/>
        <v>0.86810780034400692</v>
      </c>
    </row>
    <row r="105" spans="1:8" s="41" customFormat="1" ht="12">
      <c r="A105" s="62" t="s">
        <v>79</v>
      </c>
      <c r="B105" s="93">
        <v>15</v>
      </c>
      <c r="C105" s="93">
        <v>458607</v>
      </c>
      <c r="D105" s="93">
        <v>160435</v>
      </c>
      <c r="E105" s="93">
        <v>76794</v>
      </c>
      <c r="F105" s="93">
        <v>27949</v>
      </c>
      <c r="G105" s="93">
        <v>25307</v>
      </c>
      <c r="H105" s="65">
        <f t="shared" si="2"/>
        <v>6.1189418619040391E-2</v>
      </c>
    </row>
    <row r="106" spans="1:8" s="41" customFormat="1" ht="12">
      <c r="A106" s="71" t="s">
        <v>80</v>
      </c>
      <c r="B106" s="93">
        <v>4</v>
      </c>
      <c r="C106" s="93" t="s">
        <v>177</v>
      </c>
      <c r="D106" s="93" t="s">
        <v>178</v>
      </c>
      <c r="E106" s="93" t="s">
        <v>197</v>
      </c>
      <c r="F106" s="93" t="s">
        <v>205</v>
      </c>
      <c r="G106" s="93" t="s">
        <v>188</v>
      </c>
      <c r="H106" s="67">
        <f>122/$G$10*100</f>
        <v>2.9498198409621558E-4</v>
      </c>
    </row>
    <row r="107" spans="1:8" s="41" customFormat="1" ht="12">
      <c r="A107" s="74" t="s">
        <v>117</v>
      </c>
      <c r="B107" s="93"/>
      <c r="C107" s="93"/>
      <c r="D107" s="93"/>
      <c r="E107" s="93"/>
      <c r="F107" s="93"/>
      <c r="G107" s="93"/>
      <c r="H107" s="67"/>
    </row>
    <row r="108" spans="1:8" s="41" customFormat="1" ht="12">
      <c r="A108" s="79" t="s">
        <v>116</v>
      </c>
      <c r="B108" s="101">
        <v>11</v>
      </c>
      <c r="C108" s="101" t="s">
        <v>179</v>
      </c>
      <c r="D108" s="101" t="s">
        <v>180</v>
      </c>
      <c r="E108" s="101" t="s">
        <v>198</v>
      </c>
      <c r="F108" s="101" t="s">
        <v>206</v>
      </c>
      <c r="G108" s="101" t="s">
        <v>189</v>
      </c>
      <c r="H108" s="81">
        <f>25185/$G$10*100</f>
        <v>6.089443663494417E-2</v>
      </c>
    </row>
    <row r="109" spans="1:8" s="41" customFormat="1" ht="12"/>
    <row r="110" spans="1:8" s="41" customFormat="1" ht="12">
      <c r="A110" s="41" t="s">
        <v>81</v>
      </c>
    </row>
    <row r="111" spans="1:8" s="41" customFormat="1" ht="12">
      <c r="A111" s="41" t="s">
        <v>83</v>
      </c>
    </row>
    <row r="112" spans="1:8" s="41" customFormat="1" ht="12">
      <c r="A112" s="41" t="s">
        <v>82</v>
      </c>
    </row>
    <row r="113" spans="1:1" s="41" customFormat="1" ht="12"/>
    <row r="114" spans="1:1" s="41" customFormat="1" ht="12">
      <c r="A114" s="41" t="s">
        <v>207</v>
      </c>
    </row>
  </sheetData>
  <phoneticPr fontId="1"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5"/>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6" t="s">
        <v>208</v>
      </c>
      <c r="B1" s="15"/>
      <c r="C1" s="15"/>
      <c r="D1" s="15"/>
      <c r="E1" s="15"/>
      <c r="F1" s="15"/>
      <c r="G1" s="15"/>
      <c r="H1" s="15"/>
    </row>
    <row r="2" spans="1:8">
      <c r="A2" s="6" t="s">
        <v>105</v>
      </c>
      <c r="B2" s="15"/>
      <c r="C2" s="15"/>
      <c r="D2" s="15"/>
      <c r="E2" s="15"/>
      <c r="F2" s="15"/>
      <c r="G2" s="15"/>
      <c r="H2" s="15"/>
    </row>
    <row r="3" spans="1:8">
      <c r="A3" s="15" t="s">
        <v>0</v>
      </c>
      <c r="B3" s="15"/>
      <c r="C3" s="15"/>
      <c r="D3" s="15"/>
      <c r="E3" s="15"/>
      <c r="F3" s="15"/>
      <c r="G3" s="15"/>
      <c r="H3" s="15"/>
    </row>
    <row r="4" spans="1:8" ht="13.5" thickBot="1"/>
    <row r="5" spans="1:8" s="41" customFormat="1" thickTop="1">
      <c r="A5" s="7"/>
      <c r="B5" s="16"/>
      <c r="C5" s="16"/>
      <c r="D5" s="16"/>
      <c r="E5" s="16" t="s">
        <v>102</v>
      </c>
      <c r="F5" s="16"/>
      <c r="G5" s="16"/>
      <c r="H5" s="14" t="s">
        <v>98</v>
      </c>
    </row>
    <row r="6" spans="1:8" s="41" customFormat="1" ht="12">
      <c r="A6" s="8"/>
      <c r="B6" s="9"/>
      <c r="C6" s="9" t="s">
        <v>86</v>
      </c>
      <c r="D6" s="9" t="s">
        <v>89</v>
      </c>
      <c r="E6" s="9" t="s">
        <v>103</v>
      </c>
      <c r="F6" s="9"/>
      <c r="G6" s="9"/>
      <c r="H6" s="1" t="s">
        <v>99</v>
      </c>
    </row>
    <row r="7" spans="1:8" s="41" customFormat="1" ht="12">
      <c r="A7" s="3" t="s">
        <v>128</v>
      </c>
      <c r="B7" s="9" t="s">
        <v>84</v>
      </c>
      <c r="C7" s="9" t="s">
        <v>87</v>
      </c>
      <c r="D7" s="9" t="s">
        <v>90</v>
      </c>
      <c r="E7" s="9" t="s">
        <v>93</v>
      </c>
      <c r="F7" s="9" t="s">
        <v>94</v>
      </c>
      <c r="G7" s="9" t="s">
        <v>96</v>
      </c>
      <c r="H7" s="1" t="s">
        <v>100</v>
      </c>
    </row>
    <row r="8" spans="1:8" s="41" customFormat="1" ht="12">
      <c r="A8" s="2"/>
      <c r="B8" s="57" t="s">
        <v>85</v>
      </c>
      <c r="C8" s="57" t="s">
        <v>88</v>
      </c>
      <c r="D8" s="57" t="s">
        <v>91</v>
      </c>
      <c r="E8" s="57" t="s">
        <v>92</v>
      </c>
      <c r="F8" s="57" t="s">
        <v>95</v>
      </c>
      <c r="G8" s="57" t="s">
        <v>97</v>
      </c>
      <c r="H8" s="10" t="s">
        <v>101</v>
      </c>
    </row>
    <row r="9" spans="1:8" s="41" customFormat="1" ht="12">
      <c r="A9" s="8"/>
      <c r="B9" s="9"/>
      <c r="C9" s="9"/>
      <c r="D9" s="9"/>
      <c r="E9" s="9"/>
      <c r="F9" s="9"/>
      <c r="G9" s="9"/>
      <c r="H9" s="1"/>
    </row>
    <row r="10" spans="1:8" s="92" customFormat="1" ht="12">
      <c r="A10" s="58" t="s">
        <v>1</v>
      </c>
      <c r="B10" s="91">
        <v>5917</v>
      </c>
      <c r="C10" s="91">
        <v>462322632</v>
      </c>
      <c r="D10" s="91">
        <v>163009304</v>
      </c>
      <c r="E10" s="91">
        <v>196675289</v>
      </c>
      <c r="F10" s="91">
        <v>52513722</v>
      </c>
      <c r="G10" s="91">
        <v>48355433</v>
      </c>
      <c r="H10" s="60">
        <f>G10/$G$10*100</f>
        <v>100</v>
      </c>
    </row>
    <row r="11" spans="1:8" s="92" customFormat="1" ht="12">
      <c r="A11" s="58" t="s">
        <v>2</v>
      </c>
      <c r="B11" s="91">
        <v>151</v>
      </c>
      <c r="C11" s="91">
        <v>217074</v>
      </c>
      <c r="D11" s="91">
        <v>74427</v>
      </c>
      <c r="E11" s="91">
        <v>6683</v>
      </c>
      <c r="F11" s="91">
        <v>1044</v>
      </c>
      <c r="G11" s="91">
        <v>1394</v>
      </c>
      <c r="H11" s="60">
        <f>G11/$G$10*100</f>
        <v>2.882819806411412E-3</v>
      </c>
    </row>
    <row r="12" spans="1:8" s="92" customFormat="1" ht="12">
      <c r="A12" s="58" t="s">
        <v>3</v>
      </c>
      <c r="B12" s="91">
        <v>128</v>
      </c>
      <c r="C12" s="91">
        <v>3857116</v>
      </c>
      <c r="D12" s="91">
        <v>1391268</v>
      </c>
      <c r="E12" s="91">
        <v>2692785</v>
      </c>
      <c r="F12" s="91">
        <v>1075686</v>
      </c>
      <c r="G12" s="91">
        <v>780661</v>
      </c>
      <c r="H12" s="60">
        <f t="shared" ref="H12:H76" si="0">G12/$G$10*100</f>
        <v>1.6144225200092823</v>
      </c>
    </row>
    <row r="13" spans="1:8" s="41" customFormat="1" ht="12">
      <c r="A13" s="62" t="s">
        <v>11</v>
      </c>
      <c r="B13" s="93">
        <v>70</v>
      </c>
      <c r="C13" s="93">
        <v>1106417</v>
      </c>
      <c r="D13" s="93">
        <v>397481</v>
      </c>
      <c r="E13" s="93">
        <v>620341</v>
      </c>
      <c r="F13" s="93">
        <v>242306</v>
      </c>
      <c r="G13" s="93">
        <v>191092</v>
      </c>
      <c r="H13" s="65">
        <f t="shared" si="0"/>
        <v>0.39518206775234538</v>
      </c>
    </row>
    <row r="14" spans="1:8" s="41" customFormat="1" ht="12">
      <c r="A14" s="62" t="s">
        <v>135</v>
      </c>
      <c r="B14" s="93">
        <v>10</v>
      </c>
      <c r="C14" s="93">
        <v>606239</v>
      </c>
      <c r="D14" s="93">
        <v>229271</v>
      </c>
      <c r="E14" s="93">
        <v>642057</v>
      </c>
      <c r="F14" s="93">
        <v>395212</v>
      </c>
      <c r="G14" s="93">
        <v>170963</v>
      </c>
      <c r="H14" s="65">
        <f t="shared" si="0"/>
        <v>0.35355489423494563</v>
      </c>
    </row>
    <row r="15" spans="1:8" s="41" customFormat="1" ht="12">
      <c r="A15" s="62" t="s">
        <v>13</v>
      </c>
      <c r="B15" s="93">
        <v>9</v>
      </c>
      <c r="C15" s="93" t="s">
        <v>209</v>
      </c>
      <c r="D15" s="93" t="s">
        <v>210</v>
      </c>
      <c r="E15" s="93">
        <v>240621</v>
      </c>
      <c r="F15" s="93" t="s">
        <v>220</v>
      </c>
      <c r="G15" s="93" t="s">
        <v>215</v>
      </c>
      <c r="H15" s="67">
        <f>78205/$G$10*100</f>
        <v>0.16172949997159575</v>
      </c>
    </row>
    <row r="16" spans="1:8" s="41" customFormat="1" ht="12">
      <c r="A16" s="62" t="s">
        <v>14</v>
      </c>
      <c r="B16" s="93">
        <v>40</v>
      </c>
      <c r="C16" s="93">
        <v>1183892</v>
      </c>
      <c r="D16" s="93">
        <v>426012</v>
      </c>
      <c r="E16" s="93">
        <v>1189766</v>
      </c>
      <c r="F16" s="93">
        <v>358944</v>
      </c>
      <c r="G16" s="93">
        <v>340400</v>
      </c>
      <c r="H16" s="65">
        <f t="shared" si="0"/>
        <v>0.70395399003044812</v>
      </c>
    </row>
    <row r="17" spans="1:8" s="92" customFormat="1" ht="12">
      <c r="A17" s="58" t="s">
        <v>4</v>
      </c>
      <c r="B17" s="91">
        <v>23</v>
      </c>
      <c r="C17" s="91">
        <v>7690603</v>
      </c>
      <c r="D17" s="91">
        <v>2703256</v>
      </c>
      <c r="E17" s="91">
        <v>980638</v>
      </c>
      <c r="F17" s="91">
        <v>132002</v>
      </c>
      <c r="G17" s="91">
        <v>166828</v>
      </c>
      <c r="H17" s="60">
        <f t="shared" si="0"/>
        <v>0.34500363175323029</v>
      </c>
    </row>
    <row r="18" spans="1:8" s="92" customFormat="1" ht="12">
      <c r="A18" s="58" t="s">
        <v>5</v>
      </c>
      <c r="B18" s="91">
        <v>193</v>
      </c>
      <c r="C18" s="91">
        <v>1066624</v>
      </c>
      <c r="D18" s="91">
        <v>372762</v>
      </c>
      <c r="E18" s="91">
        <v>176755</v>
      </c>
      <c r="F18" s="91">
        <v>49936</v>
      </c>
      <c r="G18" s="91">
        <v>51674</v>
      </c>
      <c r="H18" s="60">
        <f>G18/$G$10*100</f>
        <v>0.10686286275215445</v>
      </c>
    </row>
    <row r="19" spans="1:8" s="41" customFormat="1" ht="12">
      <c r="A19" s="62" t="s">
        <v>136</v>
      </c>
      <c r="B19" s="93">
        <v>119</v>
      </c>
      <c r="C19" s="93">
        <v>518792</v>
      </c>
      <c r="D19" s="93">
        <v>181163</v>
      </c>
      <c r="E19" s="93">
        <v>145156</v>
      </c>
      <c r="F19" s="93">
        <v>43355</v>
      </c>
      <c r="G19" s="93">
        <v>45192</v>
      </c>
      <c r="H19" s="65">
        <f t="shared" si="0"/>
        <v>9.3457957454336105E-2</v>
      </c>
    </row>
    <row r="20" spans="1:8" s="41" customFormat="1" ht="12">
      <c r="A20" s="62" t="s">
        <v>137</v>
      </c>
      <c r="B20" s="93">
        <v>18</v>
      </c>
      <c r="C20" s="93">
        <v>435008</v>
      </c>
      <c r="D20" s="93">
        <v>152103</v>
      </c>
      <c r="E20" s="93">
        <v>20337</v>
      </c>
      <c r="F20" s="93">
        <v>5094</v>
      </c>
      <c r="G20" s="93">
        <v>4423</v>
      </c>
      <c r="H20" s="65">
        <f t="shared" si="0"/>
        <v>9.1468522265119624E-3</v>
      </c>
    </row>
    <row r="21" spans="1:8" s="41" customFormat="1" ht="12">
      <c r="A21" s="62" t="s">
        <v>17</v>
      </c>
      <c r="B21" s="93">
        <v>36</v>
      </c>
      <c r="C21" s="93">
        <v>106916</v>
      </c>
      <c r="D21" s="93">
        <v>37584</v>
      </c>
      <c r="E21" s="93">
        <v>10507</v>
      </c>
      <c r="F21" s="93">
        <v>1483</v>
      </c>
      <c r="G21" s="93">
        <v>2054</v>
      </c>
      <c r="H21" s="65">
        <f t="shared" si="0"/>
        <v>4.2477129715703301E-3</v>
      </c>
    </row>
    <row r="22" spans="1:8" s="92" customFormat="1" ht="12">
      <c r="A22" s="58" t="s">
        <v>6</v>
      </c>
      <c r="B22" s="91">
        <v>1272</v>
      </c>
      <c r="C22" s="91">
        <v>232628653</v>
      </c>
      <c r="D22" s="91">
        <v>82087896</v>
      </c>
      <c r="E22" s="91">
        <v>120771799</v>
      </c>
      <c r="F22" s="91">
        <v>36292166</v>
      </c>
      <c r="G22" s="91">
        <v>32613017</v>
      </c>
      <c r="H22" s="60">
        <f t="shared" si="0"/>
        <v>67.444369694714553</v>
      </c>
    </row>
    <row r="23" spans="1:8" s="41" customFormat="1" ht="12">
      <c r="A23" s="62" t="s">
        <v>18</v>
      </c>
      <c r="B23" s="93">
        <v>55</v>
      </c>
      <c r="C23" s="93">
        <v>8961233</v>
      </c>
      <c r="D23" s="93">
        <v>3139483</v>
      </c>
      <c r="E23" s="93">
        <v>3225986</v>
      </c>
      <c r="F23" s="93">
        <v>1090147</v>
      </c>
      <c r="G23" s="93">
        <v>1029571</v>
      </c>
      <c r="H23" s="65">
        <f t="shared" si="0"/>
        <v>2.1291733650694433</v>
      </c>
    </row>
    <row r="24" spans="1:8" s="41" customFormat="1" ht="12">
      <c r="A24" s="62" t="s">
        <v>19</v>
      </c>
      <c r="B24" s="93">
        <v>15</v>
      </c>
      <c r="C24" s="93">
        <v>16175217</v>
      </c>
      <c r="D24" s="93">
        <v>5660885</v>
      </c>
      <c r="E24" s="93">
        <v>6901045</v>
      </c>
      <c r="F24" s="93">
        <v>2364244</v>
      </c>
      <c r="G24" s="93">
        <v>2262251</v>
      </c>
      <c r="H24" s="65">
        <f t="shared" si="0"/>
        <v>4.6783801935968601</v>
      </c>
    </row>
    <row r="25" spans="1:8" s="41" customFormat="1" ht="12">
      <c r="A25" s="71" t="s">
        <v>20</v>
      </c>
      <c r="B25" s="93">
        <v>4</v>
      </c>
      <c r="C25" s="93" t="s">
        <v>211</v>
      </c>
      <c r="D25" s="93" t="s">
        <v>212</v>
      </c>
      <c r="E25" s="93" t="s">
        <v>218</v>
      </c>
      <c r="F25" s="93" t="s">
        <v>221</v>
      </c>
      <c r="G25" s="93" t="s">
        <v>216</v>
      </c>
      <c r="H25" s="67">
        <f>1481636/$G$10*100</f>
        <v>3.0640528025051497</v>
      </c>
    </row>
    <row r="26" spans="1:8" s="41" customFormat="1" ht="12">
      <c r="A26" s="62" t="s">
        <v>21</v>
      </c>
      <c r="B26" s="93">
        <v>22</v>
      </c>
      <c r="C26" s="93">
        <v>598484</v>
      </c>
      <c r="D26" s="93">
        <v>209108</v>
      </c>
      <c r="E26" s="93">
        <v>128634</v>
      </c>
      <c r="F26" s="93">
        <v>32968</v>
      </c>
      <c r="G26" s="93">
        <v>32929</v>
      </c>
      <c r="H26" s="65">
        <f t="shared" si="0"/>
        <v>6.8097828841693964E-2</v>
      </c>
    </row>
    <row r="27" spans="1:8" s="41" customFormat="1" ht="12">
      <c r="A27" s="62" t="s">
        <v>22</v>
      </c>
      <c r="B27" s="93">
        <v>40</v>
      </c>
      <c r="C27" s="93">
        <v>1414230</v>
      </c>
      <c r="D27" s="93">
        <v>498553</v>
      </c>
      <c r="E27" s="93">
        <v>396326</v>
      </c>
      <c r="F27" s="93">
        <v>171210</v>
      </c>
      <c r="G27" s="93">
        <v>101725</v>
      </c>
      <c r="H27" s="65">
        <f t="shared" si="0"/>
        <v>0.21036932912998629</v>
      </c>
    </row>
    <row r="28" spans="1:8" s="41" customFormat="1" ht="12">
      <c r="A28" s="62" t="s">
        <v>23</v>
      </c>
      <c r="B28" s="93">
        <v>11</v>
      </c>
      <c r="C28" s="93">
        <v>259688</v>
      </c>
      <c r="D28" s="93">
        <v>90796</v>
      </c>
      <c r="E28" s="93">
        <v>55266</v>
      </c>
      <c r="F28" s="93">
        <v>9338</v>
      </c>
      <c r="G28" s="93">
        <v>9096</v>
      </c>
      <c r="H28" s="65">
        <f t="shared" si="0"/>
        <v>1.8810709439826545E-2</v>
      </c>
    </row>
    <row r="29" spans="1:8" s="41" customFormat="1" ht="12">
      <c r="A29" s="62" t="s">
        <v>24</v>
      </c>
      <c r="B29" s="93">
        <v>9</v>
      </c>
      <c r="C29" s="93" t="s">
        <v>213</v>
      </c>
      <c r="D29" s="93" t="s">
        <v>214</v>
      </c>
      <c r="E29" s="93" t="s">
        <v>219</v>
      </c>
      <c r="F29" s="93" t="s">
        <v>222</v>
      </c>
      <c r="G29" s="93" t="s">
        <v>217</v>
      </c>
      <c r="H29" s="67">
        <f>7845/$G$10*100</f>
        <v>1.6223616485866232E-2</v>
      </c>
    </row>
    <row r="30" spans="1:8" s="41" customFormat="1" ht="12">
      <c r="A30" s="62" t="s">
        <v>25</v>
      </c>
      <c r="B30" s="93">
        <v>30</v>
      </c>
      <c r="C30" s="93">
        <v>5697148</v>
      </c>
      <c r="D30" s="93">
        <v>1995374</v>
      </c>
      <c r="E30" s="93">
        <v>1896928</v>
      </c>
      <c r="F30" s="93">
        <v>626307</v>
      </c>
      <c r="G30" s="93">
        <v>608349</v>
      </c>
      <c r="H30" s="65">
        <f t="shared" si="0"/>
        <v>1.2580778668655495</v>
      </c>
    </row>
    <row r="31" spans="1:8" s="41" customFormat="1" ht="12">
      <c r="A31" s="62" t="s">
        <v>26</v>
      </c>
      <c r="B31" s="93">
        <v>13</v>
      </c>
      <c r="C31" s="93">
        <v>587309</v>
      </c>
      <c r="D31" s="93">
        <v>207051</v>
      </c>
      <c r="E31" s="93">
        <v>43775</v>
      </c>
      <c r="F31" s="93">
        <v>13617</v>
      </c>
      <c r="G31" s="93">
        <v>13153</v>
      </c>
      <c r="H31" s="65">
        <f t="shared" si="0"/>
        <v>2.7200666365659473E-2</v>
      </c>
    </row>
    <row r="32" spans="1:8" s="41" customFormat="1" ht="12">
      <c r="A32" s="62" t="s">
        <v>27</v>
      </c>
      <c r="B32" s="93">
        <v>25</v>
      </c>
      <c r="C32" s="93">
        <v>60362676</v>
      </c>
      <c r="D32" s="93">
        <v>21307715</v>
      </c>
      <c r="E32" s="93">
        <v>32460253</v>
      </c>
      <c r="F32" s="93">
        <v>13159548</v>
      </c>
      <c r="G32" s="93">
        <v>10984614</v>
      </c>
      <c r="H32" s="65">
        <f t="shared" si="0"/>
        <v>22.716400864407522</v>
      </c>
    </row>
    <row r="33" spans="1:8" s="41" customFormat="1" ht="12">
      <c r="A33" s="62" t="s">
        <v>28</v>
      </c>
      <c r="B33" s="93">
        <v>217</v>
      </c>
      <c r="C33" s="93">
        <v>36934043</v>
      </c>
      <c r="D33" s="93">
        <v>12990202</v>
      </c>
      <c r="E33" s="93">
        <v>17964934</v>
      </c>
      <c r="F33" s="93">
        <v>5408488</v>
      </c>
      <c r="G33" s="93">
        <v>4809045</v>
      </c>
      <c r="H33" s="65">
        <f t="shared" si="0"/>
        <v>9.945200987032834</v>
      </c>
    </row>
    <row r="34" spans="1:8" s="41" customFormat="1" ht="12">
      <c r="A34" s="71" t="s">
        <v>29</v>
      </c>
      <c r="B34" s="93">
        <v>59</v>
      </c>
      <c r="C34" s="93">
        <v>22655140</v>
      </c>
      <c r="D34" s="93">
        <v>7951606</v>
      </c>
      <c r="E34" s="93">
        <v>9623141</v>
      </c>
      <c r="F34" s="93">
        <v>2589990</v>
      </c>
      <c r="G34" s="93">
        <v>2414126</v>
      </c>
      <c r="H34" s="65">
        <f t="shared" si="0"/>
        <v>4.9924607230794518</v>
      </c>
    </row>
    <row r="35" spans="1:8" s="41" customFormat="1" ht="12">
      <c r="A35" s="71" t="s">
        <v>30</v>
      </c>
      <c r="B35" s="93">
        <v>159</v>
      </c>
      <c r="C35" s="93">
        <v>14278903</v>
      </c>
      <c r="D35" s="93">
        <v>5038596</v>
      </c>
      <c r="E35" s="93">
        <v>8341794</v>
      </c>
      <c r="F35" s="93">
        <v>2818498</v>
      </c>
      <c r="G35" s="93">
        <v>2394919</v>
      </c>
      <c r="H35" s="65">
        <f t="shared" si="0"/>
        <v>4.9527402639533804</v>
      </c>
    </row>
    <row r="36" spans="1:8" s="41" customFormat="1" ht="12">
      <c r="A36" s="62" t="s">
        <v>31</v>
      </c>
      <c r="B36" s="93">
        <v>66</v>
      </c>
      <c r="C36" s="93">
        <v>1792918</v>
      </c>
      <c r="D36" s="93">
        <v>626819</v>
      </c>
      <c r="E36" s="93">
        <v>720901</v>
      </c>
      <c r="F36" s="93">
        <v>211554</v>
      </c>
      <c r="G36" s="93">
        <v>235848</v>
      </c>
      <c r="H36" s="65">
        <f t="shared" si="0"/>
        <v>0.48773836850969771</v>
      </c>
    </row>
    <row r="37" spans="1:8" s="41" customFormat="1" ht="12">
      <c r="A37" s="62" t="s">
        <v>32</v>
      </c>
      <c r="B37" s="93">
        <v>42</v>
      </c>
      <c r="C37" s="93">
        <v>1465878</v>
      </c>
      <c r="D37" s="93">
        <v>514402</v>
      </c>
      <c r="E37" s="93">
        <v>373759</v>
      </c>
      <c r="F37" s="93">
        <v>102727</v>
      </c>
      <c r="G37" s="93">
        <v>114556</v>
      </c>
      <c r="H37" s="65">
        <f t="shared" si="0"/>
        <v>0.23690409307264398</v>
      </c>
    </row>
    <row r="38" spans="1:8" s="41" customFormat="1" ht="12">
      <c r="A38" s="62" t="s">
        <v>33</v>
      </c>
      <c r="B38" s="93">
        <v>24</v>
      </c>
      <c r="C38" s="93">
        <v>1523553</v>
      </c>
      <c r="D38" s="93">
        <v>541693</v>
      </c>
      <c r="E38" s="93">
        <v>1311864</v>
      </c>
      <c r="F38" s="93">
        <v>321029</v>
      </c>
      <c r="G38" s="93">
        <v>274676</v>
      </c>
      <c r="H38" s="65">
        <f t="shared" si="0"/>
        <v>0.56803544701998643</v>
      </c>
    </row>
    <row r="39" spans="1:8" s="41" customFormat="1" ht="12">
      <c r="A39" s="62" t="s">
        <v>34</v>
      </c>
      <c r="B39" s="93">
        <v>92</v>
      </c>
      <c r="C39" s="93">
        <v>6670202</v>
      </c>
      <c r="D39" s="93">
        <v>2333298</v>
      </c>
      <c r="E39" s="93">
        <v>1954277</v>
      </c>
      <c r="F39" s="93">
        <v>655030</v>
      </c>
      <c r="G39" s="93">
        <v>629625</v>
      </c>
      <c r="H39" s="65">
        <f t="shared" si="0"/>
        <v>1.3020770592623998</v>
      </c>
    </row>
    <row r="40" spans="1:8" s="41" customFormat="1" ht="12">
      <c r="A40" s="62" t="s">
        <v>35</v>
      </c>
      <c r="B40" s="93">
        <v>169</v>
      </c>
      <c r="C40" s="93">
        <v>8927941</v>
      </c>
      <c r="D40" s="93">
        <v>3127178</v>
      </c>
      <c r="E40" s="93">
        <v>4518776</v>
      </c>
      <c r="F40" s="93">
        <v>1408475</v>
      </c>
      <c r="G40" s="93">
        <v>1282692</v>
      </c>
      <c r="H40" s="65">
        <f t="shared" si="0"/>
        <v>2.6526326421273074</v>
      </c>
    </row>
    <row r="41" spans="1:8" s="41" customFormat="1" ht="12">
      <c r="A41" s="62" t="s">
        <v>36</v>
      </c>
      <c r="B41" s="93">
        <v>206</v>
      </c>
      <c r="C41" s="93">
        <v>44113756</v>
      </c>
      <c r="D41" s="93">
        <v>15610527</v>
      </c>
      <c r="E41" s="93">
        <v>35135487</v>
      </c>
      <c r="F41" s="93">
        <v>7414362</v>
      </c>
      <c r="G41" s="93">
        <v>6745932</v>
      </c>
      <c r="H41" s="65">
        <f t="shared" si="0"/>
        <v>13.950721938525501</v>
      </c>
    </row>
    <row r="42" spans="1:8" s="41" customFormat="1" ht="12">
      <c r="A42" s="72" t="s">
        <v>123</v>
      </c>
      <c r="B42" s="93"/>
      <c r="C42" s="93"/>
      <c r="D42" s="93"/>
      <c r="E42" s="93"/>
      <c r="F42" s="93"/>
      <c r="G42" s="93"/>
      <c r="H42" s="65"/>
    </row>
    <row r="43" spans="1:8" s="41" customFormat="1" ht="12">
      <c r="A43" s="71" t="s">
        <v>124</v>
      </c>
      <c r="B43" s="93">
        <v>64</v>
      </c>
      <c r="C43" s="93">
        <v>10439993</v>
      </c>
      <c r="D43" s="93">
        <v>3565636</v>
      </c>
      <c r="E43" s="93">
        <v>3791590</v>
      </c>
      <c r="F43" s="93">
        <v>746381</v>
      </c>
      <c r="G43" s="93">
        <v>951258</v>
      </c>
      <c r="H43" s="65">
        <f t="shared" si="0"/>
        <v>1.9672205189435485</v>
      </c>
    </row>
    <row r="44" spans="1:8" s="41" customFormat="1" ht="12">
      <c r="A44" s="62" t="s">
        <v>37</v>
      </c>
      <c r="B44" s="93">
        <v>68</v>
      </c>
      <c r="C44" s="93">
        <v>19584768</v>
      </c>
      <c r="D44" s="93">
        <v>7175240</v>
      </c>
      <c r="E44" s="93">
        <v>7766903</v>
      </c>
      <c r="F44" s="93">
        <v>2007838</v>
      </c>
      <c r="G44" s="93">
        <v>1950799</v>
      </c>
      <c r="H44" s="65">
        <f t="shared" si="0"/>
        <v>4.0342912449982604</v>
      </c>
    </row>
    <row r="45" spans="1:8" s="41" customFormat="1" ht="12">
      <c r="A45" s="62" t="s">
        <v>38</v>
      </c>
      <c r="B45" s="93">
        <v>44</v>
      </c>
      <c r="C45" s="93">
        <v>9615433</v>
      </c>
      <c r="D45" s="93">
        <v>3667419</v>
      </c>
      <c r="E45" s="93">
        <v>5525692</v>
      </c>
      <c r="F45" s="93">
        <v>1579621</v>
      </c>
      <c r="G45" s="93">
        <v>1522086</v>
      </c>
      <c r="H45" s="65">
        <f t="shared" si="0"/>
        <v>3.1477042093698135</v>
      </c>
    </row>
    <row r="46" spans="1:8" s="41" customFormat="1" ht="12">
      <c r="A46" s="62" t="s">
        <v>39</v>
      </c>
      <c r="B46" s="93">
        <v>24</v>
      </c>
      <c r="C46" s="93">
        <v>9969335</v>
      </c>
      <c r="D46" s="93">
        <v>3507820</v>
      </c>
      <c r="E46" s="93">
        <v>2241211</v>
      </c>
      <c r="F46" s="93">
        <v>428217</v>
      </c>
      <c r="G46" s="93">
        <v>428713</v>
      </c>
      <c r="H46" s="65">
        <f t="shared" si="0"/>
        <v>0.88658703562844743</v>
      </c>
    </row>
    <row r="47" spans="1:8" s="41" customFormat="1" ht="12">
      <c r="A47" s="62" t="s">
        <v>40</v>
      </c>
      <c r="B47" s="93">
        <v>15</v>
      </c>
      <c r="C47" s="93">
        <v>770196</v>
      </c>
      <c r="D47" s="93">
        <v>269230</v>
      </c>
      <c r="E47" s="93">
        <v>57007</v>
      </c>
      <c r="F47" s="93">
        <v>21893</v>
      </c>
      <c r="G47" s="93">
        <v>19011</v>
      </c>
      <c r="H47" s="65">
        <f t="shared" si="0"/>
        <v>3.9315127216418472E-2</v>
      </c>
    </row>
    <row r="48" spans="1:8" s="41" customFormat="1" ht="12">
      <c r="A48" s="72" t="s">
        <v>126</v>
      </c>
      <c r="B48" s="93"/>
      <c r="C48" s="93"/>
      <c r="D48" s="93"/>
      <c r="E48" s="93"/>
      <c r="F48" s="93"/>
      <c r="G48" s="93"/>
      <c r="H48" s="65"/>
    </row>
    <row r="49" spans="1:8" s="41" customFormat="1" ht="12">
      <c r="A49" s="71" t="s">
        <v>125</v>
      </c>
      <c r="B49" s="93">
        <v>86</v>
      </c>
      <c r="C49" s="93">
        <v>5439791</v>
      </c>
      <c r="D49" s="93">
        <v>1906620</v>
      </c>
      <c r="E49" s="93">
        <v>2019872</v>
      </c>
      <c r="F49" s="93">
        <v>515390</v>
      </c>
      <c r="G49" s="93">
        <v>550043</v>
      </c>
      <c r="H49" s="65">
        <f t="shared" si="0"/>
        <v>1.1374998958234952</v>
      </c>
    </row>
    <row r="50" spans="1:8" s="92" customFormat="1" ht="12">
      <c r="A50" s="58" t="s">
        <v>7</v>
      </c>
      <c r="B50" s="91">
        <v>646</v>
      </c>
      <c r="C50" s="91">
        <v>33503036</v>
      </c>
      <c r="D50" s="91">
        <v>11839554</v>
      </c>
      <c r="E50" s="91">
        <v>5937359</v>
      </c>
      <c r="F50" s="91">
        <v>1479662</v>
      </c>
      <c r="G50" s="91">
        <v>1247176</v>
      </c>
      <c r="H50" s="60">
        <f t="shared" si="0"/>
        <v>2.57918484568218</v>
      </c>
    </row>
    <row r="51" spans="1:8" s="41" customFormat="1" ht="12">
      <c r="A51" s="62" t="s">
        <v>41</v>
      </c>
      <c r="B51" s="93">
        <v>478</v>
      </c>
      <c r="C51" s="93">
        <v>13473822</v>
      </c>
      <c r="D51" s="93">
        <v>4827682</v>
      </c>
      <c r="E51" s="93">
        <v>3953367</v>
      </c>
      <c r="F51" s="93">
        <v>1069092</v>
      </c>
      <c r="G51" s="93">
        <v>877549</v>
      </c>
      <c r="H51" s="65">
        <f t="shared" si="0"/>
        <v>1.8147888366546114</v>
      </c>
    </row>
    <row r="52" spans="1:8" s="41" customFormat="1" ht="12">
      <c r="A52" s="71" t="s">
        <v>42</v>
      </c>
      <c r="B52" s="93">
        <v>323</v>
      </c>
      <c r="C52" s="93">
        <v>6891420</v>
      </c>
      <c r="D52" s="93">
        <v>2408230</v>
      </c>
      <c r="E52" s="93">
        <v>728740</v>
      </c>
      <c r="F52" s="93">
        <v>127101</v>
      </c>
      <c r="G52" s="93">
        <v>116481</v>
      </c>
      <c r="H52" s="65">
        <f t="shared" si="0"/>
        <v>0.24088503147102416</v>
      </c>
    </row>
    <row r="53" spans="1:8" s="41" customFormat="1" ht="12">
      <c r="A53" s="73" t="s">
        <v>43</v>
      </c>
      <c r="B53" s="93">
        <v>77</v>
      </c>
      <c r="C53" s="93">
        <v>355076</v>
      </c>
      <c r="D53" s="93">
        <v>124795</v>
      </c>
      <c r="E53" s="93">
        <v>46342</v>
      </c>
      <c r="F53" s="93">
        <v>7323</v>
      </c>
      <c r="G53" s="93">
        <v>7294</v>
      </c>
      <c r="H53" s="65">
        <f t="shared" si="0"/>
        <v>1.5084137494953255E-2</v>
      </c>
    </row>
    <row r="54" spans="1:8" s="41" customFormat="1" ht="12">
      <c r="A54" s="73" t="s">
        <v>44</v>
      </c>
      <c r="B54" s="93">
        <v>246</v>
      </c>
      <c r="C54" s="93">
        <v>6536344</v>
      </c>
      <c r="D54" s="93">
        <v>2283435</v>
      </c>
      <c r="E54" s="93">
        <v>682398</v>
      </c>
      <c r="F54" s="93">
        <v>119779</v>
      </c>
      <c r="G54" s="93">
        <v>109186</v>
      </c>
      <c r="H54" s="65">
        <f t="shared" si="0"/>
        <v>0.22579882595612369</v>
      </c>
    </row>
    <row r="55" spans="1:8" s="41" customFormat="1" ht="12">
      <c r="A55" s="71" t="s">
        <v>45</v>
      </c>
      <c r="B55" s="93">
        <v>155</v>
      </c>
      <c r="C55" s="93">
        <v>6582401</v>
      </c>
      <c r="D55" s="93">
        <v>2419452</v>
      </c>
      <c r="E55" s="93">
        <v>3224627</v>
      </c>
      <c r="F55" s="93">
        <v>941991</v>
      </c>
      <c r="G55" s="93">
        <v>761069</v>
      </c>
      <c r="H55" s="65">
        <f t="shared" si="0"/>
        <v>1.5739058732035343</v>
      </c>
    </row>
    <row r="56" spans="1:8" s="41" customFormat="1" ht="12">
      <c r="A56" s="73" t="s">
        <v>46</v>
      </c>
      <c r="B56" s="93">
        <v>29</v>
      </c>
      <c r="C56" s="93">
        <v>2317335</v>
      </c>
      <c r="D56" s="93">
        <v>846337</v>
      </c>
      <c r="E56" s="93">
        <v>901771</v>
      </c>
      <c r="F56" s="93">
        <v>310577</v>
      </c>
      <c r="G56" s="93">
        <v>285355</v>
      </c>
      <c r="H56" s="65">
        <f t="shared" si="0"/>
        <v>0.59011983203624707</v>
      </c>
    </row>
    <row r="57" spans="1:8" s="41" customFormat="1" ht="12">
      <c r="A57" s="73" t="s">
        <v>47</v>
      </c>
      <c r="B57" s="93">
        <v>12</v>
      </c>
      <c r="C57" s="93">
        <v>97740</v>
      </c>
      <c r="D57" s="93">
        <v>34872</v>
      </c>
      <c r="E57" s="93">
        <v>70378</v>
      </c>
      <c r="F57" s="93">
        <v>23994</v>
      </c>
      <c r="G57" s="93">
        <v>24287</v>
      </c>
      <c r="H57" s="65">
        <f t="shared" si="0"/>
        <v>5.0226000457900974E-2</v>
      </c>
    </row>
    <row r="58" spans="1:8" s="41" customFormat="1" ht="12">
      <c r="A58" s="73" t="s">
        <v>48</v>
      </c>
      <c r="B58" s="93">
        <v>13</v>
      </c>
      <c r="C58" s="93">
        <v>1212829</v>
      </c>
      <c r="D58" s="93">
        <v>431587</v>
      </c>
      <c r="E58" s="93">
        <v>1210662</v>
      </c>
      <c r="F58" s="93">
        <v>289802</v>
      </c>
      <c r="G58" s="93">
        <v>222843</v>
      </c>
      <c r="H58" s="65">
        <f t="shared" si="0"/>
        <v>0.46084376909622543</v>
      </c>
    </row>
    <row r="59" spans="1:8" s="41" customFormat="1" ht="12">
      <c r="A59" s="73" t="s">
        <v>49</v>
      </c>
      <c r="B59" s="93">
        <v>101</v>
      </c>
      <c r="C59" s="93">
        <v>2954498</v>
      </c>
      <c r="D59" s="93">
        <v>1106655</v>
      </c>
      <c r="E59" s="93">
        <v>1041817</v>
      </c>
      <c r="F59" s="93">
        <v>317618</v>
      </c>
      <c r="G59" s="93">
        <v>228584</v>
      </c>
      <c r="H59" s="65">
        <f t="shared" si="0"/>
        <v>0.47271627161316082</v>
      </c>
    </row>
    <row r="60" spans="1:8" s="41" customFormat="1" ht="12">
      <c r="A60" s="62" t="s">
        <v>50</v>
      </c>
      <c r="B60" s="93">
        <v>167</v>
      </c>
      <c r="C60" s="93">
        <v>20029214</v>
      </c>
      <c r="D60" s="93">
        <v>7011872</v>
      </c>
      <c r="E60" s="93">
        <v>1983992</v>
      </c>
      <c r="F60" s="93">
        <v>410571</v>
      </c>
      <c r="G60" s="93">
        <v>369626</v>
      </c>
      <c r="H60" s="65">
        <f t="shared" si="0"/>
        <v>0.7643939410076217</v>
      </c>
    </row>
    <row r="61" spans="1:8" s="41" customFormat="1" ht="12">
      <c r="A61" s="71" t="s">
        <v>51</v>
      </c>
      <c r="B61" s="93">
        <v>33</v>
      </c>
      <c r="C61" s="93">
        <v>95296</v>
      </c>
      <c r="D61" s="93">
        <v>33383</v>
      </c>
      <c r="E61" s="93">
        <v>29844</v>
      </c>
      <c r="F61" s="93">
        <v>9694</v>
      </c>
      <c r="G61" s="93">
        <v>8481</v>
      </c>
      <c r="H61" s="65">
        <f t="shared" si="0"/>
        <v>1.7538877172292099E-2</v>
      </c>
    </row>
    <row r="62" spans="1:8" s="41" customFormat="1" ht="12">
      <c r="A62" s="71" t="s">
        <v>129</v>
      </c>
      <c r="B62" s="93">
        <v>3</v>
      </c>
      <c r="C62" s="93" t="s">
        <v>224</v>
      </c>
      <c r="D62" s="93" t="s">
        <v>225</v>
      </c>
      <c r="E62" s="93" t="s">
        <v>248</v>
      </c>
      <c r="F62" s="93" t="s">
        <v>256</v>
      </c>
      <c r="G62" s="93" t="s">
        <v>240</v>
      </c>
      <c r="H62" s="67">
        <f>776/$G$10*100</f>
        <v>1.604783479035334E-3</v>
      </c>
    </row>
    <row r="63" spans="1:8" s="41" customFormat="1" ht="12">
      <c r="A63" s="74" t="s">
        <v>127</v>
      </c>
      <c r="B63" s="93"/>
      <c r="C63" s="93"/>
      <c r="D63" s="93"/>
      <c r="E63" s="93"/>
      <c r="F63" s="93"/>
      <c r="G63" s="93"/>
      <c r="H63" s="65"/>
    </row>
    <row r="64" spans="1:8" s="41" customFormat="1" ht="12">
      <c r="A64" s="73" t="s">
        <v>122</v>
      </c>
      <c r="B64" s="93">
        <v>4</v>
      </c>
      <c r="C64" s="93" t="s">
        <v>226</v>
      </c>
      <c r="D64" s="93" t="s">
        <v>227</v>
      </c>
      <c r="E64" s="93" t="s">
        <v>249</v>
      </c>
      <c r="F64" s="93" t="s">
        <v>257</v>
      </c>
      <c r="G64" s="93" t="s">
        <v>241</v>
      </c>
      <c r="H64" s="67">
        <f>11015/$G$10*100</f>
        <v>2.2779239718523459E-2</v>
      </c>
    </row>
    <row r="65" spans="1:8" s="41" customFormat="1" ht="12">
      <c r="A65" s="71" t="s">
        <v>52</v>
      </c>
      <c r="B65" s="93">
        <v>6</v>
      </c>
      <c r="C65" s="93" t="s">
        <v>228</v>
      </c>
      <c r="D65" s="93" t="s">
        <v>229</v>
      </c>
      <c r="E65" s="93" t="s">
        <v>250</v>
      </c>
      <c r="F65" s="93" t="s">
        <v>258</v>
      </c>
      <c r="G65" s="93" t="s">
        <v>242</v>
      </c>
      <c r="H65" s="67">
        <f>9234/$G$10*100</f>
        <v>1.9096096192541594E-2</v>
      </c>
    </row>
    <row r="66" spans="1:8" s="41" customFormat="1" ht="12">
      <c r="A66" s="71" t="s">
        <v>53</v>
      </c>
      <c r="B66" s="93">
        <v>43</v>
      </c>
      <c r="C66" s="93">
        <v>3416514</v>
      </c>
      <c r="D66" s="93">
        <v>1195962</v>
      </c>
      <c r="E66" s="93">
        <v>682633</v>
      </c>
      <c r="F66" s="93">
        <v>131539</v>
      </c>
      <c r="G66" s="93">
        <v>119551</v>
      </c>
      <c r="H66" s="65">
        <f t="shared" si="0"/>
        <v>0.24723385270896034</v>
      </c>
    </row>
    <row r="67" spans="1:8" s="41" customFormat="1" ht="12">
      <c r="A67" s="71" t="s">
        <v>54</v>
      </c>
      <c r="B67" s="93">
        <v>4</v>
      </c>
      <c r="C67" s="93" t="s">
        <v>230</v>
      </c>
      <c r="D67" s="93" t="s">
        <v>231</v>
      </c>
      <c r="E67" s="93" t="s">
        <v>251</v>
      </c>
      <c r="F67" s="93" t="s">
        <v>259</v>
      </c>
      <c r="G67" s="93" t="s">
        <v>243</v>
      </c>
      <c r="H67" s="67">
        <f>120035/$G$10*100</f>
        <v>0.24823477436341021</v>
      </c>
    </row>
    <row r="68" spans="1:8" s="41" customFormat="1" ht="12">
      <c r="A68" s="71" t="s">
        <v>55</v>
      </c>
      <c r="B68" s="93">
        <v>74</v>
      </c>
      <c r="C68" s="93">
        <v>2661914</v>
      </c>
      <c r="D68" s="93">
        <v>933272</v>
      </c>
      <c r="E68" s="93">
        <v>633548</v>
      </c>
      <c r="F68" s="93">
        <v>118355</v>
      </c>
      <c r="G68" s="93">
        <v>100535</v>
      </c>
      <c r="H68" s="65">
        <f t="shared" si="0"/>
        <v>0.20790838539280582</v>
      </c>
    </row>
    <row r="69" spans="1:8" s="92" customFormat="1" ht="12">
      <c r="A69" s="58" t="s">
        <v>8</v>
      </c>
      <c r="B69" s="91">
        <v>103</v>
      </c>
      <c r="C69" s="91">
        <v>7262033</v>
      </c>
      <c r="D69" s="91">
        <v>2543351</v>
      </c>
      <c r="E69" s="91">
        <v>1607888</v>
      </c>
      <c r="F69" s="91">
        <v>278747</v>
      </c>
      <c r="G69" s="91">
        <v>267237</v>
      </c>
      <c r="H69" s="60">
        <f t="shared" si="0"/>
        <v>0.55265144663268762</v>
      </c>
    </row>
    <row r="70" spans="1:8" s="41" customFormat="1" ht="12">
      <c r="A70" s="62" t="s">
        <v>56</v>
      </c>
      <c r="B70" s="93">
        <v>27</v>
      </c>
      <c r="C70" s="93">
        <v>1588959</v>
      </c>
      <c r="D70" s="93">
        <v>559106</v>
      </c>
      <c r="E70" s="93">
        <v>520493</v>
      </c>
      <c r="F70" s="93">
        <v>59966</v>
      </c>
      <c r="G70" s="93">
        <v>60264</v>
      </c>
      <c r="H70" s="65">
        <f t="shared" si="0"/>
        <v>0.12462715409869249</v>
      </c>
    </row>
    <row r="71" spans="1:8" s="41" customFormat="1" ht="12">
      <c r="A71" s="71" t="s">
        <v>57</v>
      </c>
      <c r="B71" s="93">
        <v>7</v>
      </c>
      <c r="C71" s="93" t="s">
        <v>232</v>
      </c>
      <c r="D71" s="93" t="s">
        <v>233</v>
      </c>
      <c r="E71" s="93" t="s">
        <v>252</v>
      </c>
      <c r="F71" s="93" t="s">
        <v>260</v>
      </c>
      <c r="G71" s="93" t="s">
        <v>244</v>
      </c>
      <c r="H71" s="67">
        <f>24805/$G$10*100</f>
        <v>5.1297234790556007E-2</v>
      </c>
    </row>
    <row r="72" spans="1:8" s="41" customFormat="1" ht="12">
      <c r="A72" s="71" t="s">
        <v>58</v>
      </c>
      <c r="B72" s="93">
        <v>20</v>
      </c>
      <c r="C72" s="93">
        <v>1448089</v>
      </c>
      <c r="D72" s="93">
        <v>507530</v>
      </c>
      <c r="E72" s="93">
        <v>426437</v>
      </c>
      <c r="F72" s="93">
        <v>35685</v>
      </c>
      <c r="G72" s="93">
        <v>35459</v>
      </c>
      <c r="H72" s="65">
        <f t="shared" si="0"/>
        <v>7.3329919308136482E-2</v>
      </c>
    </row>
    <row r="73" spans="1:8" s="41" customFormat="1" ht="12">
      <c r="A73" s="62" t="s">
        <v>223</v>
      </c>
      <c r="B73" s="93">
        <v>3</v>
      </c>
      <c r="C73" s="93" t="s">
        <v>234</v>
      </c>
      <c r="D73" s="93" t="s">
        <v>235</v>
      </c>
      <c r="E73" s="93" t="s">
        <v>253</v>
      </c>
      <c r="F73" s="93" t="s">
        <v>261</v>
      </c>
      <c r="G73" s="93" t="s">
        <v>245</v>
      </c>
      <c r="H73" s="67">
        <f>3299/$G$10*100</f>
        <v>6.8223978058473793E-3</v>
      </c>
    </row>
    <row r="74" spans="1:8" s="41" customFormat="1" ht="12">
      <c r="A74" s="62" t="s">
        <v>158</v>
      </c>
      <c r="B74" s="93">
        <v>73</v>
      </c>
      <c r="C74" s="93">
        <v>5648899</v>
      </c>
      <c r="D74" s="93">
        <v>1975871</v>
      </c>
      <c r="E74" s="93">
        <v>1066122</v>
      </c>
      <c r="F74" s="93">
        <v>215331</v>
      </c>
      <c r="G74" s="93">
        <v>203674</v>
      </c>
      <c r="H74" s="65">
        <f t="shared" si="0"/>
        <v>0.42120189472814767</v>
      </c>
    </row>
    <row r="75" spans="1:8" s="92" customFormat="1" ht="12">
      <c r="A75" s="58" t="s">
        <v>9</v>
      </c>
      <c r="B75" s="91">
        <v>178</v>
      </c>
      <c r="C75" s="91">
        <v>42672398</v>
      </c>
      <c r="D75" s="91">
        <v>15129030</v>
      </c>
      <c r="E75" s="91">
        <v>13973523</v>
      </c>
      <c r="F75" s="91">
        <v>2641194</v>
      </c>
      <c r="G75" s="91">
        <v>3069696</v>
      </c>
      <c r="H75" s="60">
        <f t="shared" si="0"/>
        <v>6.3481925598722277</v>
      </c>
    </row>
    <row r="76" spans="1:8" s="92" customFormat="1" ht="12">
      <c r="A76" s="62" t="s">
        <v>159</v>
      </c>
      <c r="B76" s="93">
        <v>130</v>
      </c>
      <c r="C76" s="93">
        <v>19412766</v>
      </c>
      <c r="D76" s="93">
        <v>6942442</v>
      </c>
      <c r="E76" s="93">
        <v>9277469</v>
      </c>
      <c r="F76" s="93">
        <v>1900064</v>
      </c>
      <c r="G76" s="93">
        <v>2344580</v>
      </c>
      <c r="H76" s="65">
        <f t="shared" si="0"/>
        <v>4.8486382078307519</v>
      </c>
    </row>
    <row r="77" spans="1:8" s="92" customFormat="1" ht="12">
      <c r="A77" s="62" t="s">
        <v>160</v>
      </c>
      <c r="B77" s="93">
        <v>30</v>
      </c>
      <c r="C77" s="93">
        <v>20756101</v>
      </c>
      <c r="D77" s="93">
        <v>7305568</v>
      </c>
      <c r="E77" s="93">
        <v>3786901</v>
      </c>
      <c r="F77" s="93">
        <v>615220</v>
      </c>
      <c r="G77" s="93">
        <v>621721</v>
      </c>
      <c r="H77" s="65">
        <f>G77/$G$10*100</f>
        <v>1.285731429599648</v>
      </c>
    </row>
    <row r="78" spans="1:8" s="41" customFormat="1" ht="12">
      <c r="A78" s="72" t="s">
        <v>162</v>
      </c>
      <c r="B78" s="93"/>
      <c r="C78" s="93"/>
      <c r="D78" s="93"/>
      <c r="E78" s="93"/>
      <c r="F78" s="93"/>
      <c r="G78" s="93"/>
      <c r="H78" s="65"/>
    </row>
    <row r="79" spans="1:8" s="41" customFormat="1" ht="12">
      <c r="A79" s="71" t="s">
        <v>161</v>
      </c>
      <c r="B79" s="93">
        <v>18</v>
      </c>
      <c r="C79" s="93">
        <v>2503531</v>
      </c>
      <c r="D79" s="93">
        <v>881020</v>
      </c>
      <c r="E79" s="93">
        <v>909153</v>
      </c>
      <c r="F79" s="93">
        <v>125910</v>
      </c>
      <c r="G79" s="93">
        <v>103395</v>
      </c>
      <c r="H79" s="65">
        <f>G79/$G$10*100</f>
        <v>0.2138229224418278</v>
      </c>
    </row>
    <row r="80" spans="1:8" s="92" customFormat="1" ht="12">
      <c r="A80" s="75" t="s">
        <v>108</v>
      </c>
      <c r="B80" s="91"/>
      <c r="C80" s="91"/>
      <c r="D80" s="91"/>
      <c r="E80" s="91"/>
      <c r="F80" s="91"/>
      <c r="G80" s="91"/>
      <c r="H80" s="60"/>
    </row>
    <row r="81" spans="1:8" s="92" customFormat="1" ht="12">
      <c r="A81" s="76" t="s">
        <v>109</v>
      </c>
      <c r="B81" s="91">
        <v>917</v>
      </c>
      <c r="C81" s="91">
        <v>75120680</v>
      </c>
      <c r="D81" s="91">
        <v>26436799</v>
      </c>
      <c r="E81" s="91">
        <v>28380475</v>
      </c>
      <c r="F81" s="91">
        <v>4613960</v>
      </c>
      <c r="G81" s="91">
        <v>4773821</v>
      </c>
      <c r="H81" s="60">
        <f t="shared" ref="H81:H106" si="1">G81/$G$10*100</f>
        <v>9.8723570524122906</v>
      </c>
    </row>
    <row r="82" spans="1:8" s="41" customFormat="1" ht="12">
      <c r="A82" s="62" t="s">
        <v>62</v>
      </c>
      <c r="B82" s="93">
        <v>508</v>
      </c>
      <c r="C82" s="93">
        <v>74050963</v>
      </c>
      <c r="D82" s="93">
        <v>26064909</v>
      </c>
      <c r="E82" s="93">
        <v>28314745</v>
      </c>
      <c r="F82" s="93">
        <v>4602750</v>
      </c>
      <c r="G82" s="93">
        <v>4765720</v>
      </c>
      <c r="H82" s="65">
        <f t="shared" si="1"/>
        <v>9.8556040228199393</v>
      </c>
    </row>
    <row r="83" spans="1:8" s="41" customFormat="1" ht="12">
      <c r="A83" s="74" t="s">
        <v>110</v>
      </c>
      <c r="B83" s="93"/>
      <c r="C83" s="93"/>
      <c r="D83" s="93"/>
      <c r="E83" s="93"/>
      <c r="F83" s="93"/>
      <c r="G83" s="93"/>
      <c r="H83" s="65"/>
    </row>
    <row r="84" spans="1:8" s="41" customFormat="1" ht="12">
      <c r="A84" s="73" t="s">
        <v>111</v>
      </c>
      <c r="B84" s="93">
        <v>24</v>
      </c>
      <c r="C84" s="93">
        <v>617132</v>
      </c>
      <c r="D84" s="93">
        <v>215865</v>
      </c>
      <c r="E84" s="93">
        <v>72812</v>
      </c>
      <c r="F84" s="93">
        <v>20384</v>
      </c>
      <c r="G84" s="93">
        <v>19800</v>
      </c>
      <c r="H84" s="65">
        <f t="shared" si="1"/>
        <v>4.0946794954767544E-2</v>
      </c>
    </row>
    <row r="85" spans="1:8" s="41" customFormat="1" ht="12">
      <c r="A85" s="73" t="s">
        <v>63</v>
      </c>
      <c r="B85" s="93">
        <v>6</v>
      </c>
      <c r="C85" s="93" t="s">
        <v>236</v>
      </c>
      <c r="D85" s="93" t="s">
        <v>237</v>
      </c>
      <c r="E85" s="93" t="s">
        <v>254</v>
      </c>
      <c r="F85" s="93" t="s">
        <v>262</v>
      </c>
      <c r="G85" s="93" t="s">
        <v>246</v>
      </c>
      <c r="H85" s="67">
        <f>19687/$G$10*100</f>
        <v>4.0713108700732761E-2</v>
      </c>
    </row>
    <row r="86" spans="1:8" s="41" customFormat="1" ht="12">
      <c r="A86" s="73" t="s">
        <v>64</v>
      </c>
      <c r="B86" s="93">
        <v>18</v>
      </c>
      <c r="C86" s="93">
        <v>227911</v>
      </c>
      <c r="D86" s="93">
        <v>78996</v>
      </c>
      <c r="E86" s="93">
        <v>737</v>
      </c>
      <c r="F86" s="93">
        <v>113</v>
      </c>
      <c r="G86" s="93">
        <v>113</v>
      </c>
      <c r="H86" s="65">
        <f t="shared" si="1"/>
        <v>2.3368625403478449E-4</v>
      </c>
    </row>
    <row r="87" spans="1:8" s="41" customFormat="1" ht="12">
      <c r="A87" s="71" t="s">
        <v>65</v>
      </c>
      <c r="B87" s="93">
        <v>42</v>
      </c>
      <c r="C87" s="93">
        <v>9087581</v>
      </c>
      <c r="D87" s="93">
        <v>3182366</v>
      </c>
      <c r="E87" s="93">
        <v>1708705</v>
      </c>
      <c r="F87" s="93">
        <v>490999</v>
      </c>
      <c r="G87" s="93">
        <v>430283</v>
      </c>
      <c r="H87" s="65">
        <f t="shared" si="1"/>
        <v>0.8898338269455679</v>
      </c>
    </row>
    <row r="88" spans="1:8" s="41" customFormat="1" ht="12">
      <c r="A88" s="71" t="s">
        <v>66</v>
      </c>
      <c r="B88" s="93">
        <v>154</v>
      </c>
      <c r="C88" s="93">
        <v>22730684</v>
      </c>
      <c r="D88" s="93">
        <v>8023597</v>
      </c>
      <c r="E88" s="93">
        <v>17672980</v>
      </c>
      <c r="F88" s="93">
        <v>2964614</v>
      </c>
      <c r="G88" s="93">
        <v>3202777</v>
      </c>
      <c r="H88" s="65">
        <f t="shared" si="1"/>
        <v>6.623406722466946</v>
      </c>
    </row>
    <row r="89" spans="1:8" s="41" customFormat="1" ht="12">
      <c r="A89" s="71" t="s">
        <v>67</v>
      </c>
      <c r="B89" s="93">
        <v>266</v>
      </c>
      <c r="C89" s="93">
        <v>41516757</v>
      </c>
      <c r="D89" s="93">
        <v>14607766</v>
      </c>
      <c r="E89" s="93">
        <v>8827234</v>
      </c>
      <c r="F89" s="93">
        <v>1111175</v>
      </c>
      <c r="G89" s="93">
        <v>1103657</v>
      </c>
      <c r="H89" s="65">
        <f t="shared" si="1"/>
        <v>2.2823846908784788</v>
      </c>
    </row>
    <row r="90" spans="1:8" s="41" customFormat="1" ht="12">
      <c r="A90" s="73" t="s">
        <v>68</v>
      </c>
      <c r="B90" s="93">
        <v>11</v>
      </c>
      <c r="C90" s="93">
        <v>1342009</v>
      </c>
      <c r="D90" s="93">
        <v>470201</v>
      </c>
      <c r="E90" s="93">
        <v>489544</v>
      </c>
      <c r="F90" s="93">
        <v>171716</v>
      </c>
      <c r="G90" s="93">
        <v>155131</v>
      </c>
      <c r="H90" s="65">
        <f t="shared" si="1"/>
        <v>0.32081400243070929</v>
      </c>
    </row>
    <row r="91" spans="1:8" s="41" customFormat="1" ht="12">
      <c r="A91" s="71" t="s">
        <v>69</v>
      </c>
      <c r="B91" s="93">
        <v>22</v>
      </c>
      <c r="C91" s="93">
        <v>98809</v>
      </c>
      <c r="D91" s="93">
        <v>35314</v>
      </c>
      <c r="E91" s="93">
        <v>33014</v>
      </c>
      <c r="F91" s="93">
        <v>15578</v>
      </c>
      <c r="G91" s="93">
        <v>9203</v>
      </c>
      <c r="H91" s="65">
        <f t="shared" si="1"/>
        <v>1.9031987574178066E-2</v>
      </c>
    </row>
    <row r="92" spans="1:8" s="41" customFormat="1" ht="12">
      <c r="A92" s="62" t="s">
        <v>70</v>
      </c>
      <c r="B92" s="93">
        <v>409</v>
      </c>
      <c r="C92" s="93">
        <v>1069717</v>
      </c>
      <c r="D92" s="93">
        <v>371890</v>
      </c>
      <c r="E92" s="93">
        <v>65730</v>
      </c>
      <c r="F92" s="93">
        <v>11210</v>
      </c>
      <c r="G92" s="93">
        <v>8102</v>
      </c>
      <c r="H92" s="65">
        <f t="shared" si="1"/>
        <v>1.6755097612299326E-2</v>
      </c>
    </row>
    <row r="93" spans="1:8" s="41" customFormat="1" ht="12">
      <c r="A93" s="71" t="s">
        <v>71</v>
      </c>
      <c r="B93" s="93">
        <v>340</v>
      </c>
      <c r="C93" s="93">
        <v>253848</v>
      </c>
      <c r="D93" s="93">
        <v>86253</v>
      </c>
      <c r="E93" s="93">
        <v>20533</v>
      </c>
      <c r="F93" s="93">
        <v>6580</v>
      </c>
      <c r="G93" s="93">
        <v>3078</v>
      </c>
      <c r="H93" s="65">
        <f t="shared" si="1"/>
        <v>6.3653653975138634E-3</v>
      </c>
    </row>
    <row r="94" spans="1:8" s="41" customFormat="1" ht="12">
      <c r="A94" s="71" t="s">
        <v>72</v>
      </c>
      <c r="B94" s="93">
        <v>70</v>
      </c>
      <c r="C94" s="93">
        <v>815869</v>
      </c>
      <c r="D94" s="93">
        <v>285638</v>
      </c>
      <c r="E94" s="93">
        <v>45198</v>
      </c>
      <c r="F94" s="93">
        <v>4631</v>
      </c>
      <c r="G94" s="93">
        <v>5024</v>
      </c>
      <c r="H94" s="65">
        <f t="shared" si="1"/>
        <v>1.0389732214785461E-2</v>
      </c>
    </row>
    <row r="95" spans="1:8" s="92" customFormat="1" ht="12">
      <c r="A95" s="58" t="s">
        <v>10</v>
      </c>
      <c r="B95" s="91">
        <v>2304</v>
      </c>
      <c r="C95" s="91">
        <v>58304394</v>
      </c>
      <c r="D95" s="91">
        <v>20430957</v>
      </c>
      <c r="E95" s="91">
        <v>22147362</v>
      </c>
      <c r="F95" s="91">
        <v>5949320</v>
      </c>
      <c r="G95" s="91">
        <v>5383927</v>
      </c>
      <c r="H95" s="60">
        <f t="shared" si="1"/>
        <v>11.134068430325089</v>
      </c>
    </row>
    <row r="96" spans="1:8" s="41" customFormat="1" ht="12">
      <c r="A96" s="62" t="s">
        <v>73</v>
      </c>
      <c r="B96" s="93">
        <v>669</v>
      </c>
      <c r="C96" s="93">
        <v>6657279</v>
      </c>
      <c r="D96" s="93">
        <v>2328812</v>
      </c>
      <c r="E96" s="93">
        <v>2216789</v>
      </c>
      <c r="F96" s="93">
        <v>500077</v>
      </c>
      <c r="G96" s="93">
        <v>395635</v>
      </c>
      <c r="H96" s="65">
        <f t="shared" si="1"/>
        <v>0.81818107181461908</v>
      </c>
    </row>
    <row r="97" spans="1:8" s="41" customFormat="1" ht="12">
      <c r="A97" s="62" t="s">
        <v>74</v>
      </c>
      <c r="B97" s="93">
        <v>1105</v>
      </c>
      <c r="C97" s="93">
        <v>42095120</v>
      </c>
      <c r="D97" s="93">
        <v>14747325</v>
      </c>
      <c r="E97" s="93">
        <v>17422975</v>
      </c>
      <c r="F97" s="93">
        <v>4652423</v>
      </c>
      <c r="G97" s="93">
        <v>4271883</v>
      </c>
      <c r="H97" s="65">
        <f t="shared" si="1"/>
        <v>8.8343392561493559</v>
      </c>
    </row>
    <row r="98" spans="1:8" s="41" customFormat="1" ht="12">
      <c r="A98" s="72" t="s">
        <v>112</v>
      </c>
      <c r="B98" s="93"/>
      <c r="C98" s="93"/>
      <c r="D98" s="93"/>
      <c r="E98" s="93"/>
      <c r="F98" s="93"/>
      <c r="G98" s="93"/>
      <c r="H98" s="65"/>
    </row>
    <row r="99" spans="1:8" s="41" customFormat="1" ht="12">
      <c r="A99" s="71" t="s">
        <v>113</v>
      </c>
      <c r="B99" s="93">
        <v>59</v>
      </c>
      <c r="C99" s="93">
        <v>1702228</v>
      </c>
      <c r="D99" s="93">
        <v>601334</v>
      </c>
      <c r="E99" s="93">
        <v>648601</v>
      </c>
      <c r="F99" s="93">
        <v>218940</v>
      </c>
      <c r="G99" s="93">
        <v>185321</v>
      </c>
      <c r="H99" s="65">
        <f t="shared" si="1"/>
        <v>0.38324752463699374</v>
      </c>
    </row>
    <row r="100" spans="1:8" s="41" customFormat="1" ht="12">
      <c r="A100" s="72" t="s">
        <v>115</v>
      </c>
      <c r="B100" s="93"/>
      <c r="C100" s="93"/>
      <c r="D100" s="93"/>
      <c r="E100" s="93"/>
      <c r="F100" s="93"/>
      <c r="G100" s="93"/>
      <c r="H100" s="65"/>
    </row>
    <row r="101" spans="1:8" s="41" customFormat="1" ht="12">
      <c r="A101" s="71" t="s">
        <v>114</v>
      </c>
      <c r="B101" s="93">
        <v>223</v>
      </c>
      <c r="C101" s="93">
        <v>2065570</v>
      </c>
      <c r="D101" s="93">
        <v>722254</v>
      </c>
      <c r="E101" s="93">
        <v>294877</v>
      </c>
      <c r="F101" s="93">
        <v>88947</v>
      </c>
      <c r="G101" s="93">
        <v>69802</v>
      </c>
      <c r="H101" s="65">
        <f t="shared" si="1"/>
        <v>0.14435192835518607</v>
      </c>
    </row>
    <row r="102" spans="1:8" s="41" customFormat="1" ht="12">
      <c r="A102" s="62" t="s">
        <v>75</v>
      </c>
      <c r="B102" s="93">
        <v>17</v>
      </c>
      <c r="C102" s="93">
        <v>341442</v>
      </c>
      <c r="D102" s="93">
        <v>125975</v>
      </c>
      <c r="E102" s="93">
        <v>124859</v>
      </c>
      <c r="F102" s="93">
        <v>35322</v>
      </c>
      <c r="G102" s="93">
        <v>35679</v>
      </c>
      <c r="H102" s="65">
        <f t="shared" si="1"/>
        <v>7.3784883696522779E-2</v>
      </c>
    </row>
    <row r="103" spans="1:8" s="41" customFormat="1" ht="12">
      <c r="A103" s="62" t="s">
        <v>76</v>
      </c>
      <c r="B103" s="93">
        <v>134</v>
      </c>
      <c r="C103" s="93">
        <v>4967924</v>
      </c>
      <c r="D103" s="93">
        <v>1740004</v>
      </c>
      <c r="E103" s="93">
        <v>1380128</v>
      </c>
      <c r="F103" s="93">
        <v>435364</v>
      </c>
      <c r="G103" s="93">
        <v>411624</v>
      </c>
      <c r="H103" s="65">
        <f t="shared" si="1"/>
        <v>0.85124664275056749</v>
      </c>
    </row>
    <row r="104" spans="1:8" s="41" customFormat="1" ht="12">
      <c r="A104" s="71" t="s">
        <v>77</v>
      </c>
      <c r="B104" s="93">
        <v>21</v>
      </c>
      <c r="C104" s="93">
        <v>1680337</v>
      </c>
      <c r="D104" s="93">
        <v>589795</v>
      </c>
      <c r="E104" s="93">
        <v>415806</v>
      </c>
      <c r="F104" s="93">
        <v>135904</v>
      </c>
      <c r="G104" s="93">
        <v>100310</v>
      </c>
      <c r="H104" s="65">
        <f t="shared" si="1"/>
        <v>0.20744308090468347</v>
      </c>
    </row>
    <row r="105" spans="1:8" s="41" customFormat="1" ht="12">
      <c r="A105" s="71" t="s">
        <v>78</v>
      </c>
      <c r="B105" s="93">
        <v>113</v>
      </c>
      <c r="C105" s="93">
        <v>3287588</v>
      </c>
      <c r="D105" s="93">
        <v>1150209</v>
      </c>
      <c r="E105" s="93">
        <v>964322</v>
      </c>
      <c r="F105" s="93">
        <v>299460</v>
      </c>
      <c r="G105" s="93">
        <v>311314</v>
      </c>
      <c r="H105" s="65">
        <f t="shared" si="1"/>
        <v>0.64380356184588394</v>
      </c>
    </row>
    <row r="106" spans="1:8" s="41" customFormat="1" ht="12">
      <c r="A106" s="62" t="s">
        <v>79</v>
      </c>
      <c r="B106" s="93">
        <v>97</v>
      </c>
      <c r="C106" s="93">
        <v>474830</v>
      </c>
      <c r="D106" s="93">
        <v>165254</v>
      </c>
      <c r="E106" s="93">
        <v>59132</v>
      </c>
      <c r="F106" s="93">
        <v>18246</v>
      </c>
      <c r="G106" s="93">
        <v>13983</v>
      </c>
      <c r="H106" s="65">
        <f t="shared" si="1"/>
        <v>2.891712292184417E-2</v>
      </c>
    </row>
    <row r="107" spans="1:8" s="41" customFormat="1" ht="12">
      <c r="A107" s="71" t="s">
        <v>80</v>
      </c>
      <c r="B107" s="93">
        <v>65</v>
      </c>
      <c r="C107" s="93" t="s">
        <v>238</v>
      </c>
      <c r="D107" s="93" t="s">
        <v>239</v>
      </c>
      <c r="E107" s="93" t="s">
        <v>255</v>
      </c>
      <c r="F107" s="93" t="s">
        <v>247</v>
      </c>
      <c r="G107" s="93" t="s">
        <v>247</v>
      </c>
      <c r="H107" s="67">
        <f>52/$G$10*100</f>
        <v>1.0753703725494506E-4</v>
      </c>
    </row>
    <row r="108" spans="1:8" s="41" customFormat="1" ht="12">
      <c r="A108" s="74" t="s">
        <v>117</v>
      </c>
      <c r="B108" s="93"/>
      <c r="C108" s="93"/>
      <c r="D108" s="93"/>
      <c r="E108" s="93"/>
      <c r="F108" s="93"/>
      <c r="G108" s="93"/>
      <c r="H108" s="67"/>
    </row>
    <row r="109" spans="1:8" s="41" customFormat="1" ht="12">
      <c r="A109" s="79" t="s">
        <v>116</v>
      </c>
      <c r="B109" s="101">
        <v>32</v>
      </c>
      <c r="C109" s="101">
        <v>443304</v>
      </c>
      <c r="D109" s="101">
        <v>154791</v>
      </c>
      <c r="E109" s="101">
        <v>58694</v>
      </c>
      <c r="F109" s="101">
        <v>18194</v>
      </c>
      <c r="G109" s="101">
        <v>13930</v>
      </c>
      <c r="H109" s="49">
        <f>G109/$G$10*100</f>
        <v>2.8807517864642012E-2</v>
      </c>
    </row>
    <row r="110" spans="1:8" s="41" customFormat="1" ht="12"/>
    <row r="111" spans="1:8" s="41" customFormat="1" ht="12">
      <c r="A111" s="41" t="s">
        <v>81</v>
      </c>
    </row>
    <row r="112" spans="1:8" s="41" customFormat="1" ht="12">
      <c r="A112" s="41" t="s">
        <v>83</v>
      </c>
    </row>
    <row r="113" spans="1:1" s="41" customFormat="1" ht="12">
      <c r="A113" s="41" t="s">
        <v>82</v>
      </c>
    </row>
    <row r="114" spans="1:1" s="41" customFormat="1" ht="12"/>
    <row r="115" spans="1:1" s="41" customFormat="1" ht="12">
      <c r="A115" s="41" t="s">
        <v>263</v>
      </c>
    </row>
  </sheetData>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9"/>
  <sheetViews>
    <sheetView showGridLines="0" workbookViewId="0"/>
  </sheetViews>
  <sheetFormatPr defaultRowHeight="12.75"/>
  <cols>
    <col min="1" max="1" width="45.5703125" style="5" customWidth="1"/>
    <col min="2" max="2" width="11.85546875" style="5" customWidth="1"/>
    <col min="3" max="3" width="13.28515625" style="5" customWidth="1"/>
    <col min="4" max="4" width="11.85546875" style="5" customWidth="1"/>
    <col min="5" max="5" width="13.5703125" style="5" customWidth="1"/>
    <col min="6" max="8" width="11.85546875" style="5" customWidth="1"/>
    <col min="9" max="16384" width="9.140625" style="5"/>
  </cols>
  <sheetData>
    <row r="1" spans="1:8">
      <c r="A1" s="4">
        <v>43682</v>
      </c>
    </row>
    <row r="2" spans="1:8">
      <c r="A2" s="4"/>
    </row>
    <row r="3" spans="1:8">
      <c r="A3" s="6" t="s">
        <v>338</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13" t="s">
        <v>328</v>
      </c>
      <c r="C7" s="113" t="s">
        <v>329</v>
      </c>
      <c r="D7" s="113" t="s">
        <v>330</v>
      </c>
      <c r="E7" s="113" t="s">
        <v>334</v>
      </c>
      <c r="F7" s="113" t="s">
        <v>331</v>
      </c>
      <c r="G7" s="113" t="s">
        <v>332</v>
      </c>
      <c r="H7" s="116" t="s">
        <v>333</v>
      </c>
    </row>
    <row r="8" spans="1:8">
      <c r="A8" s="8"/>
      <c r="B8" s="114"/>
      <c r="C8" s="114"/>
      <c r="D8" s="114"/>
      <c r="E8" s="114"/>
      <c r="F8" s="114"/>
      <c r="G8" s="114"/>
      <c r="H8" s="117"/>
    </row>
    <row r="9" spans="1:8">
      <c r="A9" s="3" t="s">
        <v>128</v>
      </c>
      <c r="B9" s="114"/>
      <c r="C9" s="114"/>
      <c r="D9" s="114"/>
      <c r="E9" s="114"/>
      <c r="F9" s="114"/>
      <c r="G9" s="114"/>
      <c r="H9" s="117"/>
    </row>
    <row r="10" spans="1:8">
      <c r="A10" s="3"/>
      <c r="B10" s="114"/>
      <c r="C10" s="114"/>
      <c r="D10" s="114"/>
      <c r="E10" s="114"/>
      <c r="F10" s="114"/>
      <c r="G10" s="114"/>
      <c r="H10" s="117"/>
    </row>
    <row r="11" spans="1:8">
      <c r="A11" s="2"/>
      <c r="B11" s="115"/>
      <c r="C11" s="115"/>
      <c r="D11" s="115"/>
      <c r="E11" s="115"/>
      <c r="F11" s="115"/>
      <c r="G11" s="115"/>
      <c r="H11" s="118"/>
    </row>
    <row r="12" spans="1:8">
      <c r="A12" s="11"/>
      <c r="B12" s="12"/>
      <c r="C12" s="12"/>
      <c r="D12" s="12"/>
      <c r="E12" s="12"/>
      <c r="F12" s="12"/>
      <c r="G12" s="12"/>
      <c r="H12" s="13"/>
    </row>
    <row r="13" spans="1:8">
      <c r="A13" s="17" t="s">
        <v>305</v>
      </c>
      <c r="B13" s="18">
        <v>7325.7936</v>
      </c>
      <c r="C13" s="18">
        <v>1041127098</v>
      </c>
      <c r="D13" s="18">
        <v>365415824</v>
      </c>
      <c r="E13" s="18">
        <v>433036197</v>
      </c>
      <c r="F13" s="18">
        <v>218413183</v>
      </c>
      <c r="G13" s="18">
        <v>117576056</v>
      </c>
      <c r="H13" s="19">
        <f t="shared" ref="H13:H77" si="0">G13/$G$13*100</f>
        <v>100</v>
      </c>
    </row>
    <row r="14" spans="1:8">
      <c r="A14" s="17" t="s">
        <v>3</v>
      </c>
      <c r="B14" s="18">
        <v>105</v>
      </c>
      <c r="C14" s="18">
        <v>37321166</v>
      </c>
      <c r="D14" s="18">
        <v>13204639</v>
      </c>
      <c r="E14" s="18">
        <v>27033665</v>
      </c>
      <c r="F14" s="18">
        <v>14013843</v>
      </c>
      <c r="G14" s="18">
        <v>9086985</v>
      </c>
      <c r="H14" s="19">
        <f t="shared" si="0"/>
        <v>7.7286016465801506</v>
      </c>
    </row>
    <row r="15" spans="1:8">
      <c r="A15" s="20" t="s">
        <v>306</v>
      </c>
      <c r="B15" s="21">
        <v>65</v>
      </c>
      <c r="C15" s="21">
        <v>26340087</v>
      </c>
      <c r="D15" s="21">
        <v>9221323</v>
      </c>
      <c r="E15" s="21">
        <v>20378237</v>
      </c>
      <c r="F15" s="21">
        <v>8016286</v>
      </c>
      <c r="G15" s="21">
        <v>6885491</v>
      </c>
      <c r="H15" s="22">
        <f t="shared" si="0"/>
        <v>5.8562017082797881</v>
      </c>
    </row>
    <row r="16" spans="1:8">
      <c r="A16" s="20" t="s">
        <v>320</v>
      </c>
      <c r="B16" s="21">
        <v>40</v>
      </c>
      <c r="C16" s="21">
        <v>10981079</v>
      </c>
      <c r="D16" s="21">
        <v>3983315</v>
      </c>
      <c r="E16" s="21">
        <v>6655427</v>
      </c>
      <c r="F16" s="21">
        <v>5997557</v>
      </c>
      <c r="G16" s="21">
        <v>2201494</v>
      </c>
      <c r="H16" s="22">
        <f t="shared" si="0"/>
        <v>1.8723999383003627</v>
      </c>
    </row>
    <row r="17" spans="1:8">
      <c r="A17" s="17" t="s">
        <v>5</v>
      </c>
      <c r="B17" s="21">
        <v>199</v>
      </c>
      <c r="C17" s="21">
        <v>1325258</v>
      </c>
      <c r="D17" s="21">
        <v>464175</v>
      </c>
      <c r="E17" s="21" t="s">
        <v>326</v>
      </c>
      <c r="F17" s="21">
        <v>37389</v>
      </c>
      <c r="G17" s="21">
        <v>28367</v>
      </c>
      <c r="H17" s="22">
        <f t="shared" si="0"/>
        <v>2.4126510928381539E-2</v>
      </c>
    </row>
    <row r="18" spans="1:8">
      <c r="A18" s="17" t="s">
        <v>6</v>
      </c>
      <c r="B18" s="18">
        <v>1204</v>
      </c>
      <c r="C18" s="18">
        <v>431361470</v>
      </c>
      <c r="D18" s="18">
        <v>151050622</v>
      </c>
      <c r="E18" s="18">
        <v>225278376</v>
      </c>
      <c r="F18" s="18">
        <v>108973620</v>
      </c>
      <c r="G18" s="18">
        <v>64414310</v>
      </c>
      <c r="H18" s="19">
        <f t="shared" si="0"/>
        <v>54.785227699762274</v>
      </c>
    </row>
    <row r="19" spans="1:8">
      <c r="A19" s="20" t="s">
        <v>18</v>
      </c>
      <c r="B19" s="106">
        <v>58</v>
      </c>
      <c r="C19" s="106">
        <v>17968069</v>
      </c>
      <c r="D19" s="106">
        <v>6288107</v>
      </c>
      <c r="E19" s="106">
        <v>6166085</v>
      </c>
      <c r="F19" s="106">
        <v>1993739</v>
      </c>
      <c r="G19" s="106">
        <v>1824626</v>
      </c>
      <c r="H19" s="107">
        <f t="shared" si="0"/>
        <v>1.5518686899992631</v>
      </c>
    </row>
    <row r="20" spans="1:8">
      <c r="A20" s="20" t="s">
        <v>19</v>
      </c>
      <c r="B20" s="21">
        <v>14</v>
      </c>
      <c r="C20" s="21">
        <v>19274134</v>
      </c>
      <c r="D20" s="21">
        <v>6745879</v>
      </c>
      <c r="E20" s="21">
        <v>6762282</v>
      </c>
      <c r="F20" s="21">
        <v>1931148</v>
      </c>
      <c r="G20" s="21">
        <v>1650508</v>
      </c>
      <c r="H20" s="22">
        <f t="shared" si="0"/>
        <v>1.403779014325842</v>
      </c>
    </row>
    <row r="21" spans="1:8">
      <c r="A21" s="20" t="s">
        <v>308</v>
      </c>
      <c r="B21" s="21">
        <v>15</v>
      </c>
      <c r="C21" s="21">
        <v>320567</v>
      </c>
      <c r="D21" s="21">
        <v>111891</v>
      </c>
      <c r="E21" s="21" t="s">
        <v>326</v>
      </c>
      <c r="F21" s="21">
        <v>41349</v>
      </c>
      <c r="G21" s="21">
        <v>21554</v>
      </c>
      <c r="H21" s="22">
        <f t="shared" si="0"/>
        <v>1.8331963780108426E-2</v>
      </c>
    </row>
    <row r="22" spans="1:8">
      <c r="A22" s="20" t="s">
        <v>24</v>
      </c>
      <c r="B22" s="21">
        <v>11</v>
      </c>
      <c r="C22" s="21">
        <v>732232</v>
      </c>
      <c r="D22" s="21">
        <v>256387</v>
      </c>
      <c r="E22" s="21" t="s">
        <v>326</v>
      </c>
      <c r="F22" s="21">
        <v>203777</v>
      </c>
      <c r="G22" s="21">
        <v>109924</v>
      </c>
      <c r="H22" s="22">
        <f t="shared" si="0"/>
        <v>9.3491824559925704E-2</v>
      </c>
    </row>
    <row r="23" spans="1:8">
      <c r="A23" s="20" t="s">
        <v>25</v>
      </c>
      <c r="B23" s="21">
        <v>28</v>
      </c>
      <c r="C23" s="21">
        <v>9566987</v>
      </c>
      <c r="D23" s="21">
        <v>3347743</v>
      </c>
      <c r="E23" s="21">
        <v>5622356</v>
      </c>
      <c r="F23" s="21">
        <v>2127756</v>
      </c>
      <c r="G23" s="21">
        <v>1946461</v>
      </c>
      <c r="H23" s="22">
        <f t="shared" si="0"/>
        <v>1.6554909785373308</v>
      </c>
    </row>
    <row r="24" spans="1:8">
      <c r="A24" s="20" t="s">
        <v>26</v>
      </c>
      <c r="B24" s="21">
        <v>14</v>
      </c>
      <c r="C24" s="21">
        <v>571850</v>
      </c>
      <c r="D24" s="21">
        <v>199924</v>
      </c>
      <c r="E24" s="21" t="s">
        <v>326</v>
      </c>
      <c r="F24" s="21">
        <v>78862</v>
      </c>
      <c r="G24" s="21">
        <v>45730</v>
      </c>
      <c r="H24" s="22">
        <f t="shared" si="0"/>
        <v>3.8893973446430287E-2</v>
      </c>
    </row>
    <row r="25" spans="1:8">
      <c r="A25" s="20" t="s">
        <v>27</v>
      </c>
      <c r="B25" s="21">
        <v>19</v>
      </c>
      <c r="C25" s="21">
        <v>91966035</v>
      </c>
      <c r="D25" s="21">
        <v>32215560</v>
      </c>
      <c r="E25" s="21">
        <v>79731561</v>
      </c>
      <c r="F25" s="21">
        <v>52037369</v>
      </c>
      <c r="G25" s="21">
        <v>27759978</v>
      </c>
      <c r="H25" s="22">
        <f t="shared" si="0"/>
        <v>23.610230640837283</v>
      </c>
    </row>
    <row r="26" spans="1:8">
      <c r="A26" s="20" t="s">
        <v>28</v>
      </c>
      <c r="B26" s="21">
        <v>187</v>
      </c>
      <c r="C26" s="21">
        <v>104801166</v>
      </c>
      <c r="D26" s="21">
        <v>36680243</v>
      </c>
      <c r="E26" s="21">
        <v>41294005</v>
      </c>
      <c r="F26" s="21">
        <v>15794333</v>
      </c>
      <c r="G26" s="21">
        <v>11358124</v>
      </c>
      <c r="H26" s="22">
        <f t="shared" si="0"/>
        <v>9.6602355840206098</v>
      </c>
    </row>
    <row r="27" spans="1:8">
      <c r="A27" s="23" t="s">
        <v>29</v>
      </c>
      <c r="B27" s="21">
        <v>43</v>
      </c>
      <c r="C27" s="21">
        <v>56740858</v>
      </c>
      <c r="D27" s="21">
        <v>19858966</v>
      </c>
      <c r="E27" s="21">
        <v>23611496</v>
      </c>
      <c r="F27" s="21">
        <v>9012383</v>
      </c>
      <c r="G27" s="21">
        <v>5784185</v>
      </c>
      <c r="H27" s="22">
        <f t="shared" si="0"/>
        <v>4.9195263021920042</v>
      </c>
    </row>
    <row r="28" spans="1:8">
      <c r="A28" s="23" t="s">
        <v>30</v>
      </c>
      <c r="B28" s="21">
        <v>144</v>
      </c>
      <c r="C28" s="21">
        <v>48060307</v>
      </c>
      <c r="D28" s="21">
        <v>16821276</v>
      </c>
      <c r="E28" s="21">
        <v>17682510</v>
      </c>
      <c r="F28" s="21">
        <v>6781950</v>
      </c>
      <c r="G28" s="21">
        <v>5573939</v>
      </c>
      <c r="H28" s="22">
        <f t="shared" si="0"/>
        <v>4.7407092818286065</v>
      </c>
    </row>
    <row r="29" spans="1:8">
      <c r="A29" s="20" t="s">
        <v>31</v>
      </c>
      <c r="B29" s="21">
        <v>65</v>
      </c>
      <c r="C29" s="21">
        <v>2072835</v>
      </c>
      <c r="D29" s="21">
        <v>724038</v>
      </c>
      <c r="E29" s="21">
        <v>559797</v>
      </c>
      <c r="F29" s="21">
        <v>366225</v>
      </c>
      <c r="G29" s="21">
        <v>181509</v>
      </c>
      <c r="H29" s="22">
        <f t="shared" si="0"/>
        <v>0.15437581951209522</v>
      </c>
    </row>
    <row r="30" spans="1:8">
      <c r="A30" s="20" t="s">
        <v>32</v>
      </c>
      <c r="B30" s="21">
        <v>18</v>
      </c>
      <c r="C30" s="21">
        <v>3216217</v>
      </c>
      <c r="D30" s="21">
        <v>1125164</v>
      </c>
      <c r="E30" s="21">
        <v>2378683</v>
      </c>
      <c r="F30" s="21">
        <v>1837081</v>
      </c>
      <c r="G30" s="21">
        <v>815169</v>
      </c>
      <c r="H30" s="22">
        <f t="shared" si="0"/>
        <v>0.69331208048005966</v>
      </c>
    </row>
    <row r="31" spans="1:8">
      <c r="A31" s="20" t="s">
        <v>33</v>
      </c>
      <c r="B31" s="21">
        <v>40</v>
      </c>
      <c r="C31" s="21">
        <v>3643673</v>
      </c>
      <c r="D31" s="21">
        <v>1288224</v>
      </c>
      <c r="E31" s="21" t="s">
        <v>326</v>
      </c>
      <c r="F31" s="21">
        <v>562855</v>
      </c>
      <c r="G31" s="21">
        <v>90903</v>
      </c>
      <c r="H31" s="22">
        <f t="shared" si="0"/>
        <v>7.7314210981868622E-2</v>
      </c>
    </row>
    <row r="32" spans="1:8">
      <c r="A32" s="20" t="s">
        <v>34</v>
      </c>
      <c r="B32" s="21">
        <v>105</v>
      </c>
      <c r="C32" s="21">
        <v>8655713</v>
      </c>
      <c r="D32" s="21">
        <v>3027415</v>
      </c>
      <c r="E32" s="21">
        <v>2096162</v>
      </c>
      <c r="F32" s="21">
        <v>1277759</v>
      </c>
      <c r="G32" s="21">
        <v>670375</v>
      </c>
      <c r="H32" s="22">
        <f t="shared" si="0"/>
        <v>0.57016285696808877</v>
      </c>
    </row>
    <row r="33" spans="1:9">
      <c r="A33" s="20" t="s">
        <v>35</v>
      </c>
      <c r="B33" s="21">
        <v>221</v>
      </c>
      <c r="C33" s="21">
        <v>29056060</v>
      </c>
      <c r="D33" s="21">
        <v>10166960</v>
      </c>
      <c r="E33" s="21">
        <v>10729560</v>
      </c>
      <c r="F33" s="21">
        <v>4550666</v>
      </c>
      <c r="G33" s="21">
        <v>2927813</v>
      </c>
      <c r="H33" s="22">
        <f t="shared" si="0"/>
        <v>2.4901439116141129</v>
      </c>
    </row>
    <row r="34" spans="1:9" ht="12.75" customHeight="1">
      <c r="A34" s="24" t="s">
        <v>36</v>
      </c>
      <c r="B34" s="25">
        <v>150</v>
      </c>
      <c r="C34" s="25">
        <v>67979221</v>
      </c>
      <c r="D34" s="25">
        <v>23824792</v>
      </c>
      <c r="E34" s="25">
        <v>36449957</v>
      </c>
      <c r="F34" s="25">
        <v>9189383</v>
      </c>
      <c r="G34" s="25">
        <v>5760471</v>
      </c>
      <c r="H34" s="22">
        <f t="shared" si="0"/>
        <v>4.8993572296726811</v>
      </c>
      <c r="I34" s="27"/>
    </row>
    <row r="35" spans="1:9">
      <c r="A35" s="24" t="s">
        <v>309</v>
      </c>
      <c r="B35" s="25">
        <v>57</v>
      </c>
      <c r="C35" s="28">
        <v>16493415</v>
      </c>
      <c r="D35" s="28">
        <v>5773017</v>
      </c>
      <c r="E35" s="28">
        <v>9610309</v>
      </c>
      <c r="F35" s="28">
        <v>4110153</v>
      </c>
      <c r="G35" s="28">
        <v>3164174</v>
      </c>
      <c r="H35" s="22">
        <f t="shared" si="0"/>
        <v>2.6911720869426001</v>
      </c>
      <c r="I35" s="27"/>
    </row>
    <row r="36" spans="1:9">
      <c r="A36" s="20" t="s">
        <v>37</v>
      </c>
      <c r="B36" s="21">
        <v>97</v>
      </c>
      <c r="C36" s="21">
        <v>43696479</v>
      </c>
      <c r="D36" s="21">
        <v>15305296</v>
      </c>
      <c r="E36" s="21">
        <v>16971147</v>
      </c>
      <c r="F36" s="21">
        <v>10782809</v>
      </c>
      <c r="G36" s="21">
        <v>4574549</v>
      </c>
      <c r="H36" s="22">
        <f t="shared" si="0"/>
        <v>3.8907147897527707</v>
      </c>
      <c r="I36" s="27"/>
    </row>
    <row r="37" spans="1:9">
      <c r="A37" s="23" t="s">
        <v>38</v>
      </c>
      <c r="B37" s="21">
        <v>63</v>
      </c>
      <c r="C37" s="21">
        <v>15374603</v>
      </c>
      <c r="D37" s="21">
        <v>5380397</v>
      </c>
      <c r="E37" s="21">
        <v>10237485</v>
      </c>
      <c r="F37" s="21">
        <v>9540289</v>
      </c>
      <c r="G37" s="21">
        <v>3422433</v>
      </c>
      <c r="H37" s="22">
        <f t="shared" si="0"/>
        <v>2.9108248026281816</v>
      </c>
    </row>
    <row r="38" spans="1:9">
      <c r="A38" s="23" t="s">
        <v>39</v>
      </c>
      <c r="B38" s="21">
        <v>34</v>
      </c>
      <c r="C38" s="21">
        <v>28321877</v>
      </c>
      <c r="D38" s="21">
        <v>9924898</v>
      </c>
      <c r="E38" s="21">
        <v>6733662</v>
      </c>
      <c r="F38" s="21">
        <v>1242520</v>
      </c>
      <c r="G38" s="21">
        <v>1152116</v>
      </c>
      <c r="H38" s="22">
        <f t="shared" si="0"/>
        <v>0.9798899871245893</v>
      </c>
    </row>
    <row r="39" spans="1:9">
      <c r="A39" s="24" t="s">
        <v>310</v>
      </c>
      <c r="B39" s="29">
        <v>106</v>
      </c>
      <c r="C39" s="25">
        <v>11346817</v>
      </c>
      <c r="D39" s="25">
        <v>3969984</v>
      </c>
      <c r="E39" s="25">
        <v>5678411</v>
      </c>
      <c r="F39" s="25">
        <v>2088356</v>
      </c>
      <c r="G39" s="25">
        <v>1512442</v>
      </c>
      <c r="H39" s="22">
        <f t="shared" si="0"/>
        <v>1.2863520443312029</v>
      </c>
      <c r="I39" s="27"/>
    </row>
    <row r="40" spans="1:9">
      <c r="A40" s="17" t="s">
        <v>7</v>
      </c>
      <c r="B40" s="29">
        <v>964.16309999999999</v>
      </c>
      <c r="C40" s="28">
        <v>121076779</v>
      </c>
      <c r="D40" s="28">
        <v>42415109</v>
      </c>
      <c r="E40" s="28">
        <v>30710787</v>
      </c>
      <c r="F40" s="28">
        <v>12130285</v>
      </c>
      <c r="G40" s="28">
        <v>6938938</v>
      </c>
      <c r="H40" s="22">
        <f t="shared" si="0"/>
        <v>5.9016590929023849</v>
      </c>
      <c r="I40" s="27"/>
    </row>
    <row r="41" spans="1:9">
      <c r="A41" s="20" t="s">
        <v>41</v>
      </c>
      <c r="B41" s="18">
        <v>757.0068</v>
      </c>
      <c r="C41" s="18">
        <v>55604948</v>
      </c>
      <c r="D41" s="18">
        <v>19501979</v>
      </c>
      <c r="E41" s="18">
        <v>19372032</v>
      </c>
      <c r="F41" s="18">
        <v>6186595</v>
      </c>
      <c r="G41" s="18">
        <v>3992014</v>
      </c>
      <c r="H41" s="19">
        <f t="shared" si="0"/>
        <v>3.3952610215127472</v>
      </c>
      <c r="I41" s="27"/>
    </row>
    <row r="42" spans="1:9">
      <c r="A42" s="23" t="s">
        <v>42</v>
      </c>
      <c r="B42" s="21">
        <v>555.0068</v>
      </c>
      <c r="C42" s="21">
        <v>16840783</v>
      </c>
      <c r="D42" s="21">
        <v>5892565</v>
      </c>
      <c r="E42" s="21">
        <v>4245912</v>
      </c>
      <c r="F42" s="21">
        <v>1793622</v>
      </c>
      <c r="G42" s="21">
        <v>720215</v>
      </c>
      <c r="H42" s="22">
        <f t="shared" si="0"/>
        <v>0.61255244009885823</v>
      </c>
    </row>
    <row r="43" spans="1:9">
      <c r="A43" s="30" t="s">
        <v>43</v>
      </c>
      <c r="B43" s="21">
        <v>102.0068</v>
      </c>
      <c r="C43" s="21">
        <v>3034546</v>
      </c>
      <c r="D43" s="21">
        <v>1064443</v>
      </c>
      <c r="E43" s="21">
        <v>329960</v>
      </c>
      <c r="F43" s="21">
        <v>103698</v>
      </c>
      <c r="G43" s="21">
        <v>51990</v>
      </c>
      <c r="H43" s="22">
        <f t="shared" si="0"/>
        <v>4.4218186736932216E-2</v>
      </c>
    </row>
    <row r="44" spans="1:9">
      <c r="A44" s="30" t="s">
        <v>44</v>
      </c>
      <c r="B44" s="21">
        <v>453</v>
      </c>
      <c r="C44" s="21">
        <v>13806237</v>
      </c>
      <c r="D44" s="21">
        <v>4828123</v>
      </c>
      <c r="E44" s="21">
        <v>3915952</v>
      </c>
      <c r="F44" s="21">
        <v>1689924</v>
      </c>
      <c r="G44" s="21">
        <v>668225</v>
      </c>
      <c r="H44" s="22">
        <f t="shared" si="0"/>
        <v>0.568334253361926</v>
      </c>
    </row>
    <row r="45" spans="1:9">
      <c r="A45" s="23" t="s">
        <v>45</v>
      </c>
      <c r="B45" s="21">
        <v>202</v>
      </c>
      <c r="C45" s="21">
        <v>38764164</v>
      </c>
      <c r="D45" s="21">
        <v>13609414</v>
      </c>
      <c r="E45" s="21">
        <v>15126120</v>
      </c>
      <c r="F45" s="21">
        <v>4392973</v>
      </c>
      <c r="G45" s="21">
        <v>3271800</v>
      </c>
      <c r="H45" s="22">
        <f t="shared" si="0"/>
        <v>2.7827094319271946</v>
      </c>
    </row>
    <row r="46" spans="1:9">
      <c r="A46" s="30" t="s">
        <v>46</v>
      </c>
      <c r="B46" s="21">
        <v>50</v>
      </c>
      <c r="C46" s="21">
        <v>14060459</v>
      </c>
      <c r="D46" s="21">
        <v>4920543</v>
      </c>
      <c r="E46" s="21" t="s">
        <v>326</v>
      </c>
      <c r="F46" s="21">
        <v>452344</v>
      </c>
      <c r="G46" s="21">
        <v>379080</v>
      </c>
      <c r="H46" s="22">
        <f t="shared" si="0"/>
        <v>0.3224125837321844</v>
      </c>
    </row>
    <row r="47" spans="1:9">
      <c r="A47" s="30" t="s">
        <v>47</v>
      </c>
      <c r="B47" s="21">
        <v>20</v>
      </c>
      <c r="C47" s="21">
        <v>10671007</v>
      </c>
      <c r="D47" s="21">
        <v>3734626</v>
      </c>
      <c r="E47" s="21" t="s">
        <v>326</v>
      </c>
      <c r="F47" s="21">
        <v>322059</v>
      </c>
      <c r="G47" s="21">
        <v>321895</v>
      </c>
      <c r="H47" s="22">
        <f t="shared" si="0"/>
        <v>0.27377598037477974</v>
      </c>
    </row>
    <row r="48" spans="1:9">
      <c r="A48" s="30" t="s">
        <v>49</v>
      </c>
      <c r="B48" s="21">
        <v>131</v>
      </c>
      <c r="C48" s="21">
        <v>14032699</v>
      </c>
      <c r="D48" s="21">
        <v>4954245</v>
      </c>
      <c r="E48" s="21">
        <v>8551428</v>
      </c>
      <c r="F48" s="21">
        <v>3618570</v>
      </c>
      <c r="G48" s="21">
        <v>2570825</v>
      </c>
      <c r="H48" s="22">
        <f t="shared" si="0"/>
        <v>2.1865208678202306</v>
      </c>
    </row>
    <row r="49" spans="1:9">
      <c r="A49" s="20" t="s">
        <v>50</v>
      </c>
      <c r="B49" s="21">
        <v>207.15629999999999</v>
      </c>
      <c r="C49" s="21">
        <v>65471832</v>
      </c>
      <c r="D49" s="21">
        <v>22913129</v>
      </c>
      <c r="E49" s="21">
        <v>11338755</v>
      </c>
      <c r="F49" s="21">
        <v>5943690</v>
      </c>
      <c r="G49" s="21">
        <v>2946924</v>
      </c>
      <c r="H49" s="22">
        <f t="shared" si="0"/>
        <v>2.5063980713896372</v>
      </c>
    </row>
    <row r="50" spans="1:9">
      <c r="A50" s="23" t="s">
        <v>53</v>
      </c>
      <c r="B50" s="21">
        <v>52</v>
      </c>
      <c r="C50" s="21">
        <v>10410923</v>
      </c>
      <c r="D50" s="21">
        <v>3643259</v>
      </c>
      <c r="E50" s="21">
        <v>2466426</v>
      </c>
      <c r="F50" s="21">
        <v>692566</v>
      </c>
      <c r="G50" s="21">
        <v>670916</v>
      </c>
      <c r="H50" s="22">
        <f t="shared" si="0"/>
        <v>0.57062298466619765</v>
      </c>
    </row>
    <row r="51" spans="1:9">
      <c r="A51" s="23" t="s">
        <v>55</v>
      </c>
      <c r="B51" s="21">
        <v>155.15629999999999</v>
      </c>
      <c r="C51" s="21">
        <v>55060909</v>
      </c>
      <c r="D51" s="21">
        <v>19269871</v>
      </c>
      <c r="E51" s="21">
        <v>8872329</v>
      </c>
      <c r="F51" s="21">
        <v>5251124</v>
      </c>
      <c r="G51" s="21">
        <v>2276008</v>
      </c>
      <c r="H51" s="22">
        <f t="shared" si="0"/>
        <v>1.9357750867234396</v>
      </c>
    </row>
    <row r="52" spans="1:9">
      <c r="A52" s="17" t="s">
        <v>8</v>
      </c>
      <c r="B52" s="108">
        <v>127</v>
      </c>
      <c r="C52" s="108">
        <v>17693334</v>
      </c>
      <c r="D52" s="108">
        <v>6191008</v>
      </c>
      <c r="E52" s="108">
        <v>2647923</v>
      </c>
      <c r="F52" s="108">
        <v>383525</v>
      </c>
      <c r="G52" s="108">
        <v>340725</v>
      </c>
      <c r="H52" s="109">
        <f t="shared" si="0"/>
        <v>0.28979114591154514</v>
      </c>
    </row>
    <row r="53" spans="1:9">
      <c r="A53" s="110" t="s">
        <v>9</v>
      </c>
      <c r="B53" s="108">
        <v>850</v>
      </c>
      <c r="C53" s="108">
        <v>93521382</v>
      </c>
      <c r="D53" s="108">
        <v>32767384</v>
      </c>
      <c r="E53" s="108">
        <v>37937309</v>
      </c>
      <c r="F53" s="108">
        <v>7732432</v>
      </c>
      <c r="G53" s="108">
        <v>6508824</v>
      </c>
      <c r="H53" s="109">
        <f t="shared" si="0"/>
        <v>5.5358414131530314</v>
      </c>
    </row>
    <row r="54" spans="1:9">
      <c r="A54" s="20" t="s">
        <v>294</v>
      </c>
      <c r="B54" s="21">
        <v>176</v>
      </c>
      <c r="C54" s="21">
        <v>22793040</v>
      </c>
      <c r="D54" s="21">
        <v>7976399</v>
      </c>
      <c r="E54" s="21">
        <v>11426861</v>
      </c>
      <c r="F54" s="21">
        <v>2917226</v>
      </c>
      <c r="G54" s="21">
        <v>2402936</v>
      </c>
      <c r="H54" s="22">
        <f t="shared" si="0"/>
        <v>2.04372903952485</v>
      </c>
    </row>
    <row r="55" spans="1:9">
      <c r="A55" s="20" t="s">
        <v>321</v>
      </c>
      <c r="B55" s="106">
        <v>549</v>
      </c>
      <c r="C55" s="106">
        <v>11666334</v>
      </c>
      <c r="D55" s="106">
        <v>4082317</v>
      </c>
      <c r="E55" s="106">
        <v>5894384</v>
      </c>
      <c r="F55" s="106">
        <v>1738135</v>
      </c>
      <c r="G55" s="106">
        <v>1636331</v>
      </c>
      <c r="H55" s="107">
        <f t="shared" si="0"/>
        <v>1.391721287198135</v>
      </c>
    </row>
    <row r="56" spans="1:9">
      <c r="A56" s="20" t="s">
        <v>322</v>
      </c>
      <c r="B56" s="106">
        <v>26</v>
      </c>
      <c r="C56" s="106">
        <v>11741579</v>
      </c>
      <c r="D56" s="106">
        <v>4110963</v>
      </c>
      <c r="E56" s="106">
        <v>3716293</v>
      </c>
      <c r="F56" s="106">
        <v>594124</v>
      </c>
      <c r="G56" s="106">
        <v>570822</v>
      </c>
      <c r="H56" s="107">
        <f t="shared" si="0"/>
        <v>0.48549170589630936</v>
      </c>
    </row>
    <row r="57" spans="1:9">
      <c r="A57" s="20" t="s">
        <v>60</v>
      </c>
      <c r="B57" s="21">
        <v>68</v>
      </c>
      <c r="C57" s="21">
        <v>27541472</v>
      </c>
      <c r="D57" s="21">
        <v>9645407</v>
      </c>
      <c r="E57" s="21">
        <v>5216261</v>
      </c>
      <c r="F57" s="21">
        <v>1644413</v>
      </c>
      <c r="G57" s="21">
        <v>1163972</v>
      </c>
      <c r="H57" s="22">
        <f t="shared" si="0"/>
        <v>0.98997367287094584</v>
      </c>
    </row>
    <row r="58" spans="1:9">
      <c r="A58" s="20" t="s">
        <v>61</v>
      </c>
      <c r="B58" s="21">
        <v>32</v>
      </c>
      <c r="C58" s="21">
        <v>19778958</v>
      </c>
      <c r="D58" s="21">
        <v>6952298</v>
      </c>
      <c r="E58" s="21">
        <v>11683511</v>
      </c>
      <c r="F58" s="21">
        <v>838534</v>
      </c>
      <c r="G58" s="21">
        <v>734763</v>
      </c>
      <c r="H58" s="22">
        <f t="shared" si="0"/>
        <v>0.62492570766279154</v>
      </c>
      <c r="I58" s="27"/>
    </row>
    <row r="59" spans="1:9">
      <c r="A59" s="110" t="s">
        <v>311</v>
      </c>
      <c r="B59" s="108">
        <v>1490.586</v>
      </c>
      <c r="C59" s="108">
        <v>151318912</v>
      </c>
      <c r="D59" s="108">
        <v>53455731</v>
      </c>
      <c r="E59" s="108">
        <v>39152137</v>
      </c>
      <c r="F59" s="108">
        <v>20525076</v>
      </c>
      <c r="G59" s="108">
        <v>8390298</v>
      </c>
      <c r="H59" s="109">
        <f t="shared" si="0"/>
        <v>7.1360600835258499</v>
      </c>
      <c r="I59" s="27"/>
    </row>
    <row r="60" spans="1:9">
      <c r="A60" s="20" t="s">
        <v>62</v>
      </c>
      <c r="B60" s="21">
        <v>1140.2212</v>
      </c>
      <c r="C60" s="21">
        <v>148098793</v>
      </c>
      <c r="D60" s="21">
        <v>52321968</v>
      </c>
      <c r="E60" s="21">
        <v>38055077</v>
      </c>
      <c r="F60" s="21">
        <v>20120445</v>
      </c>
      <c r="G60" s="21">
        <v>8116121</v>
      </c>
      <c r="H60" s="22">
        <f t="shared" si="0"/>
        <v>6.902868897048223</v>
      </c>
      <c r="I60" s="27"/>
    </row>
    <row r="61" spans="1:9">
      <c r="A61" s="23" t="s">
        <v>65</v>
      </c>
      <c r="B61" s="29">
        <v>62</v>
      </c>
      <c r="C61" s="25">
        <v>36495478</v>
      </c>
      <c r="D61" s="25">
        <v>12772958</v>
      </c>
      <c r="E61" s="29" t="s">
        <v>326</v>
      </c>
      <c r="F61" s="25">
        <v>2765334</v>
      </c>
      <c r="G61" s="25">
        <v>1734696</v>
      </c>
      <c r="H61" s="22">
        <f t="shared" si="0"/>
        <v>1.4753820284633463</v>
      </c>
      <c r="I61" s="27"/>
    </row>
    <row r="62" spans="1:9">
      <c r="A62" s="23" t="s">
        <v>323</v>
      </c>
      <c r="B62" s="29">
        <v>161</v>
      </c>
      <c r="C62" s="28">
        <v>31391080</v>
      </c>
      <c r="D62" s="28">
        <v>10991626</v>
      </c>
      <c r="E62" s="28">
        <v>9392323</v>
      </c>
      <c r="F62" s="28">
        <v>4798487</v>
      </c>
      <c r="G62" s="28">
        <v>2845816</v>
      </c>
      <c r="H62" s="22">
        <f t="shared" ref="H62" si="1">G62/$G$13*100</f>
        <v>2.4204043721282842</v>
      </c>
      <c r="I62" s="27"/>
    </row>
    <row r="63" spans="1:9">
      <c r="A63" s="23" t="s">
        <v>313</v>
      </c>
      <c r="B63" s="21">
        <v>38</v>
      </c>
      <c r="C63" s="21">
        <v>1028712</v>
      </c>
      <c r="D63" s="21">
        <v>359638</v>
      </c>
      <c r="E63" s="21" t="s">
        <v>326</v>
      </c>
      <c r="F63" s="21">
        <v>13815</v>
      </c>
      <c r="G63" s="21">
        <v>8813</v>
      </c>
      <c r="H63" s="22">
        <f t="shared" si="0"/>
        <v>7.4955737586571199E-3</v>
      </c>
      <c r="I63" s="27"/>
    </row>
    <row r="64" spans="1:9">
      <c r="A64" s="23" t="s">
        <v>67</v>
      </c>
      <c r="B64" s="111">
        <v>879</v>
      </c>
      <c r="C64" s="112">
        <v>79183524</v>
      </c>
      <c r="D64" s="112">
        <v>28197747</v>
      </c>
      <c r="E64" s="112">
        <v>22294757</v>
      </c>
      <c r="F64" s="112">
        <v>12542809</v>
      </c>
      <c r="G64" s="112">
        <v>3526797</v>
      </c>
      <c r="H64" s="22">
        <f t="shared" ref="H64:H65" si="2">G64/$G$13*100</f>
        <v>2.9995877732112395</v>
      </c>
      <c r="I64" s="27"/>
    </row>
    <row r="65" spans="1:9">
      <c r="A65" s="30" t="s">
        <v>296</v>
      </c>
      <c r="B65" s="111">
        <v>101</v>
      </c>
      <c r="C65" s="28">
        <v>29058396</v>
      </c>
      <c r="D65" s="28">
        <v>10544090</v>
      </c>
      <c r="E65" s="28">
        <v>15098565</v>
      </c>
      <c r="F65" s="28">
        <v>10522432</v>
      </c>
      <c r="G65" s="28">
        <v>2200931</v>
      </c>
      <c r="H65" s="22">
        <f t="shared" si="2"/>
        <v>1.8719210993095396</v>
      </c>
      <c r="I65" s="27"/>
    </row>
    <row r="66" spans="1:9">
      <c r="A66" s="30" t="s">
        <v>324</v>
      </c>
      <c r="B66" s="21">
        <v>140</v>
      </c>
      <c r="C66" s="21">
        <v>7623245</v>
      </c>
      <c r="D66" s="21">
        <v>2696710</v>
      </c>
      <c r="E66" s="21" t="s">
        <v>326</v>
      </c>
      <c r="F66" s="21">
        <v>226804</v>
      </c>
      <c r="G66" s="21">
        <v>75746</v>
      </c>
      <c r="H66" s="22">
        <f t="shared" si="0"/>
        <v>6.442298081507343E-2</v>
      </c>
      <c r="I66" s="27"/>
    </row>
    <row r="67" spans="1:9">
      <c r="A67" s="30" t="s">
        <v>325</v>
      </c>
      <c r="B67" s="21">
        <v>577</v>
      </c>
      <c r="C67" s="21">
        <v>38999181</v>
      </c>
      <c r="D67" s="21">
        <v>13731581</v>
      </c>
      <c r="E67" s="21">
        <v>3901424</v>
      </c>
      <c r="F67" s="21">
        <v>832387</v>
      </c>
      <c r="G67" s="21">
        <v>615003</v>
      </c>
      <c r="H67" s="22">
        <f t="shared" si="0"/>
        <v>0.5230682342329972</v>
      </c>
      <c r="I67" s="27"/>
    </row>
    <row r="68" spans="1:9">
      <c r="A68" s="30" t="s">
        <v>299</v>
      </c>
      <c r="B68" s="21">
        <v>61</v>
      </c>
      <c r="C68" s="21">
        <v>3502702</v>
      </c>
      <c r="D68" s="21">
        <v>1225365</v>
      </c>
      <c r="E68" s="21" t="s">
        <v>326</v>
      </c>
      <c r="F68" s="21">
        <v>961186</v>
      </c>
      <c r="G68" s="21">
        <v>635117</v>
      </c>
      <c r="H68" s="22">
        <f t="shared" si="0"/>
        <v>0.54017545885362916</v>
      </c>
      <c r="I68" s="27"/>
    </row>
    <row r="69" spans="1:9">
      <c r="A69" s="20" t="s">
        <v>70</v>
      </c>
      <c r="B69" s="21">
        <v>350.3648</v>
      </c>
      <c r="C69" s="21">
        <v>3220119</v>
      </c>
      <c r="D69" s="21">
        <v>1133763</v>
      </c>
      <c r="E69" s="21">
        <v>1097060</v>
      </c>
      <c r="F69" s="21">
        <v>404632</v>
      </c>
      <c r="G69" s="21">
        <v>274176</v>
      </c>
      <c r="H69" s="22">
        <f t="shared" si="0"/>
        <v>0.23319033596432251</v>
      </c>
      <c r="I69" s="27"/>
    </row>
    <row r="70" spans="1:9">
      <c r="A70" s="17" t="s">
        <v>10</v>
      </c>
      <c r="B70" s="108">
        <v>2095.0032000000001</v>
      </c>
      <c r="C70" s="108">
        <v>186092691</v>
      </c>
      <c r="D70" s="108">
        <v>65374225</v>
      </c>
      <c r="E70" s="108">
        <v>69896468</v>
      </c>
      <c r="F70" s="108">
        <v>54530293</v>
      </c>
      <c r="G70" s="108">
        <v>21840022</v>
      </c>
      <c r="H70" s="109">
        <f t="shared" si="0"/>
        <v>18.575229296686054</v>
      </c>
      <c r="I70" s="27"/>
    </row>
    <row r="71" spans="1:9">
      <c r="A71" s="20" t="s">
        <v>73</v>
      </c>
      <c r="B71" s="21">
        <v>843.00319999999999</v>
      </c>
      <c r="C71" s="21">
        <v>18227963</v>
      </c>
      <c r="D71" s="21">
        <v>6372247</v>
      </c>
      <c r="E71" s="21">
        <v>6752773</v>
      </c>
      <c r="F71" s="21">
        <v>2601454</v>
      </c>
      <c r="G71" s="21">
        <v>1372947</v>
      </c>
      <c r="H71" s="22">
        <f t="shared" si="0"/>
        <v>1.1677096908234446</v>
      </c>
      <c r="I71" s="27"/>
    </row>
    <row r="72" spans="1:9">
      <c r="A72" s="20" t="s">
        <v>74</v>
      </c>
      <c r="B72" s="21">
        <v>775</v>
      </c>
      <c r="C72" s="21">
        <v>132717598</v>
      </c>
      <c r="D72" s="21">
        <v>46690069</v>
      </c>
      <c r="E72" s="21">
        <v>46133075</v>
      </c>
      <c r="F72" s="21">
        <v>37939018</v>
      </c>
      <c r="G72" s="21">
        <v>15154561</v>
      </c>
      <c r="H72" s="22">
        <f t="shared" si="0"/>
        <v>12.889155764843821</v>
      </c>
      <c r="I72" s="27"/>
    </row>
    <row r="73" spans="1:9">
      <c r="A73" s="20" t="s">
        <v>314</v>
      </c>
      <c r="B73" s="21">
        <v>192</v>
      </c>
      <c r="C73" s="21">
        <v>4770910</v>
      </c>
      <c r="D73" s="21">
        <v>1670361</v>
      </c>
      <c r="E73" s="21">
        <v>1451276</v>
      </c>
      <c r="F73" s="21">
        <v>417918</v>
      </c>
      <c r="G73" s="21">
        <v>309732</v>
      </c>
      <c r="H73" s="22">
        <f t="shared" si="0"/>
        <v>0.26343118704372936</v>
      </c>
      <c r="I73" s="27"/>
    </row>
    <row r="74" spans="1:9">
      <c r="A74" s="20" t="s">
        <v>315</v>
      </c>
      <c r="B74" s="21">
        <v>147</v>
      </c>
      <c r="C74" s="21">
        <v>2875614</v>
      </c>
      <c r="D74" s="21">
        <v>1006109</v>
      </c>
      <c r="E74" s="21">
        <v>313697</v>
      </c>
      <c r="F74" s="21">
        <v>92091</v>
      </c>
      <c r="G74" s="21">
        <v>82561</v>
      </c>
      <c r="H74" s="22">
        <f t="shared" si="0"/>
        <v>7.0219228989956931E-2</v>
      </c>
      <c r="I74" s="27"/>
    </row>
    <row r="75" spans="1:9">
      <c r="A75" s="20" t="s">
        <v>75</v>
      </c>
      <c r="B75" s="21">
        <v>24</v>
      </c>
      <c r="C75" s="21">
        <v>1004365</v>
      </c>
      <c r="D75" s="21">
        <v>350993</v>
      </c>
      <c r="E75" s="21" t="s">
        <v>326</v>
      </c>
      <c r="F75" s="21">
        <v>68530</v>
      </c>
      <c r="G75" s="21">
        <v>20414</v>
      </c>
      <c r="H75" s="22">
        <f t="shared" si="0"/>
        <v>1.7362378612189543E-2</v>
      </c>
      <c r="I75" s="27"/>
    </row>
    <row r="76" spans="1:9">
      <c r="A76" s="20" t="s">
        <v>76</v>
      </c>
      <c r="B76" s="106">
        <v>66</v>
      </c>
      <c r="C76" s="106">
        <v>25673762</v>
      </c>
      <c r="D76" s="106">
        <v>8997359</v>
      </c>
      <c r="E76" s="106">
        <v>14936563</v>
      </c>
      <c r="F76" s="106">
        <v>13339462</v>
      </c>
      <c r="G76" s="106">
        <v>4847312</v>
      </c>
      <c r="H76" s="107">
        <f t="shared" si="0"/>
        <v>4.1227033504168569</v>
      </c>
      <c r="I76" s="27"/>
    </row>
    <row r="77" spans="1:9">
      <c r="A77" s="20" t="s">
        <v>79</v>
      </c>
      <c r="B77" s="21">
        <v>47</v>
      </c>
      <c r="C77" s="21">
        <v>822480</v>
      </c>
      <c r="D77" s="21">
        <v>287088</v>
      </c>
      <c r="E77" s="21" t="s">
        <v>326</v>
      </c>
      <c r="F77" s="21">
        <v>71819</v>
      </c>
      <c r="G77" s="21">
        <v>52495</v>
      </c>
      <c r="H77" s="22">
        <f t="shared" si="0"/>
        <v>4.4647695956054181E-2</v>
      </c>
      <c r="I77" s="27"/>
    </row>
    <row r="78" spans="1:9">
      <c r="A78" s="17" t="s">
        <v>316</v>
      </c>
      <c r="B78" s="108">
        <v>291.04129999999998</v>
      </c>
      <c r="C78" s="108">
        <v>1416105</v>
      </c>
      <c r="D78" s="108">
        <v>492931</v>
      </c>
      <c r="E78" s="108" t="s">
        <v>326</v>
      </c>
      <c r="F78" s="108">
        <v>86719</v>
      </c>
      <c r="G78" s="108">
        <v>27588</v>
      </c>
      <c r="H78" s="109">
        <f>G78/$G$13*100</f>
        <v>2.3463961063636969E-2</v>
      </c>
      <c r="I78" s="27"/>
    </row>
    <row r="79" spans="1:9">
      <c r="A79" s="17"/>
      <c r="B79" s="40"/>
      <c r="C79" s="40"/>
      <c r="D79" s="40"/>
      <c r="E79" s="40"/>
      <c r="F79" s="40"/>
      <c r="G79" s="40"/>
      <c r="H79" s="19"/>
    </row>
    <row r="80" spans="1:9">
      <c r="A80" s="41" t="s">
        <v>327</v>
      </c>
      <c r="B80" s="40"/>
      <c r="C80" s="40"/>
      <c r="D80" s="40"/>
      <c r="E80" s="40"/>
      <c r="F80" s="40"/>
      <c r="G80" s="40"/>
      <c r="H80" s="19"/>
    </row>
    <row r="81" spans="1:8">
      <c r="A81" s="41" t="s">
        <v>81</v>
      </c>
    </row>
    <row r="82" spans="1:8" ht="24.75" customHeight="1">
      <c r="A82" s="119" t="s">
        <v>335</v>
      </c>
      <c r="B82" s="119"/>
      <c r="C82" s="119"/>
      <c r="D82" s="119"/>
      <c r="E82" s="119"/>
      <c r="F82" s="119"/>
      <c r="G82" s="119"/>
      <c r="H82" s="119"/>
    </row>
    <row r="83" spans="1:8">
      <c r="A83" s="41" t="s">
        <v>336</v>
      </c>
    </row>
    <row r="84" spans="1:8">
      <c r="A84" s="41" t="s">
        <v>337</v>
      </c>
    </row>
    <row r="85" spans="1:8">
      <c r="A85" s="41"/>
    </row>
    <row r="86" spans="1:8">
      <c r="A86" s="41" t="s">
        <v>319</v>
      </c>
    </row>
    <row r="97" spans="2:7">
      <c r="B97" s="41"/>
      <c r="C97" s="41"/>
      <c r="D97" s="41"/>
      <c r="E97" s="41"/>
      <c r="F97" s="41"/>
      <c r="G97" s="41"/>
    </row>
    <row r="98" spans="2:7">
      <c r="B98" s="41"/>
      <c r="C98" s="41"/>
      <c r="D98" s="41"/>
      <c r="E98" s="41"/>
      <c r="F98" s="41"/>
      <c r="G98" s="41"/>
    </row>
    <row r="99" spans="2:7">
      <c r="B99" s="41"/>
      <c r="C99" s="41"/>
      <c r="D99" s="41"/>
      <c r="E99" s="41"/>
      <c r="F99" s="41"/>
      <c r="G99" s="41"/>
    </row>
    <row r="100" spans="2:7">
      <c r="B100" s="41"/>
      <c r="C100" s="41"/>
      <c r="D100" s="41"/>
      <c r="E100" s="41"/>
      <c r="F100" s="41"/>
      <c r="G100" s="41"/>
    </row>
    <row r="101" spans="2:7">
      <c r="B101" s="41"/>
      <c r="C101" s="41"/>
      <c r="D101" s="41"/>
      <c r="E101" s="41"/>
      <c r="F101" s="41"/>
      <c r="G101" s="41"/>
    </row>
    <row r="102" spans="2:7">
      <c r="B102" s="41"/>
      <c r="C102" s="41"/>
      <c r="D102" s="41"/>
      <c r="E102" s="41"/>
      <c r="F102" s="41"/>
      <c r="G102" s="41"/>
    </row>
    <row r="103" spans="2:7">
      <c r="B103" s="41"/>
      <c r="C103" s="41"/>
      <c r="D103" s="41"/>
      <c r="E103" s="41"/>
      <c r="F103" s="41"/>
      <c r="G103" s="41"/>
    </row>
    <row r="104" spans="2:7">
      <c r="B104" s="41"/>
      <c r="C104" s="41"/>
      <c r="D104" s="41"/>
      <c r="E104" s="41"/>
      <c r="F104" s="41"/>
      <c r="G104" s="41"/>
    </row>
    <row r="105" spans="2:7">
      <c r="B105" s="41"/>
      <c r="C105" s="41"/>
      <c r="D105" s="41"/>
      <c r="E105" s="41"/>
      <c r="F105" s="41"/>
      <c r="G105" s="41"/>
    </row>
    <row r="106" spans="2:7">
      <c r="B106" s="41"/>
      <c r="C106" s="41"/>
      <c r="D106" s="41"/>
      <c r="E106" s="41"/>
      <c r="F106" s="41"/>
      <c r="G106" s="41"/>
    </row>
    <row r="107" spans="2:7">
      <c r="B107" s="41"/>
      <c r="C107" s="41"/>
      <c r="D107" s="41"/>
      <c r="E107" s="41"/>
      <c r="F107" s="41"/>
      <c r="G107" s="41"/>
    </row>
    <row r="108" spans="2:7">
      <c r="B108" s="41"/>
      <c r="C108" s="41"/>
      <c r="D108" s="41"/>
      <c r="E108" s="41"/>
      <c r="F108" s="41"/>
      <c r="G108" s="41"/>
    </row>
    <row r="109" spans="2:7">
      <c r="B109" s="41"/>
      <c r="C109" s="41"/>
      <c r="D109" s="41"/>
      <c r="E109" s="41"/>
      <c r="F109" s="41"/>
      <c r="G109" s="41"/>
    </row>
  </sheetData>
  <mergeCells count="8">
    <mergeCell ref="G7:G11"/>
    <mergeCell ref="H7:H11"/>
    <mergeCell ref="A82:H82"/>
    <mergeCell ref="B7:B11"/>
    <mergeCell ref="C7:C11"/>
    <mergeCell ref="D7:D11"/>
    <mergeCell ref="E7:E11"/>
    <mergeCell ref="F7:F11"/>
  </mergeCells>
  <printOptions horizontalCentered="1"/>
  <pageMargins left="0.1" right="0.1" top="0.1" bottom="0.1" header="0.1" footer="0.1"/>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0"/>
  <sheetViews>
    <sheetView showGridLines="0" workbookViewId="0">
      <selection activeCell="C82" sqref="C82"/>
    </sheetView>
  </sheetViews>
  <sheetFormatPr defaultRowHeight="12.75"/>
  <cols>
    <col min="1" max="1" width="45.5703125" style="5" customWidth="1"/>
    <col min="2" max="8" width="11.85546875" style="5" customWidth="1"/>
    <col min="9" max="16384" width="9.140625" style="5"/>
  </cols>
  <sheetData>
    <row r="1" spans="1:8">
      <c r="A1" s="4">
        <v>42830</v>
      </c>
    </row>
    <row r="2" spans="1:8">
      <c r="A2" s="4"/>
    </row>
    <row r="3" spans="1:8">
      <c r="A3" s="6" t="s">
        <v>317</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9" t="s">
        <v>85</v>
      </c>
      <c r="C10" s="9" t="s">
        <v>88</v>
      </c>
      <c r="D10" s="9" t="s">
        <v>91</v>
      </c>
      <c r="E10" s="9" t="s">
        <v>92</v>
      </c>
      <c r="F10" s="9" t="s">
        <v>95</v>
      </c>
      <c r="G10" s="9" t="s">
        <v>97</v>
      </c>
      <c r="H10" s="10" t="s">
        <v>101</v>
      </c>
    </row>
    <row r="11" spans="1:8">
      <c r="A11" s="11"/>
      <c r="B11" s="12"/>
      <c r="C11" s="12"/>
      <c r="D11" s="12"/>
      <c r="E11" s="12"/>
      <c r="F11" s="12"/>
      <c r="G11" s="12"/>
      <c r="H11" s="13"/>
    </row>
    <row r="12" spans="1:8">
      <c r="A12" s="17" t="s">
        <v>305</v>
      </c>
      <c r="B12" s="18">
        <v>6542</v>
      </c>
      <c r="C12" s="18">
        <v>937977901</v>
      </c>
      <c r="D12" s="18">
        <v>329389198</v>
      </c>
      <c r="E12" s="18">
        <v>460948364</v>
      </c>
      <c r="F12" s="18">
        <v>228301786</v>
      </c>
      <c r="G12" s="18">
        <v>118285306</v>
      </c>
      <c r="H12" s="19">
        <f t="shared" ref="H12:H76" si="0">G12/$G$12*100</f>
        <v>100</v>
      </c>
    </row>
    <row r="13" spans="1:8">
      <c r="A13" s="17" t="s">
        <v>3</v>
      </c>
      <c r="B13" s="18">
        <v>200</v>
      </c>
      <c r="C13" s="18">
        <v>22048953</v>
      </c>
      <c r="D13" s="18">
        <v>7875675</v>
      </c>
      <c r="E13" s="18">
        <v>17267474</v>
      </c>
      <c r="F13" s="18">
        <v>9038133</v>
      </c>
      <c r="G13" s="18">
        <v>4456496</v>
      </c>
      <c r="H13" s="19">
        <f t="shared" si="0"/>
        <v>3.767582086654111</v>
      </c>
    </row>
    <row r="14" spans="1:8">
      <c r="A14" s="20" t="s">
        <v>306</v>
      </c>
      <c r="B14" s="21">
        <v>159</v>
      </c>
      <c r="C14" s="21">
        <v>11013342</v>
      </c>
      <c r="D14" s="21">
        <v>3852502</v>
      </c>
      <c r="E14" s="21">
        <v>10500805</v>
      </c>
      <c r="F14" s="21">
        <v>3426578</v>
      </c>
      <c r="G14" s="21">
        <v>2357137</v>
      </c>
      <c r="H14" s="22">
        <f t="shared" si="0"/>
        <v>1.9927555498736249</v>
      </c>
    </row>
    <row r="15" spans="1:8">
      <c r="A15" s="20" t="s">
        <v>277</v>
      </c>
      <c r="B15" s="21">
        <v>10</v>
      </c>
      <c r="C15" s="21">
        <v>5376135</v>
      </c>
      <c r="D15" s="21">
        <v>2041008</v>
      </c>
      <c r="E15" s="21">
        <v>5083083</v>
      </c>
      <c r="F15" s="21">
        <v>5109473</v>
      </c>
      <c r="G15" s="21">
        <v>1748545</v>
      </c>
      <c r="H15" s="22">
        <f t="shared" si="0"/>
        <v>1.478243629010014</v>
      </c>
    </row>
    <row r="16" spans="1:8">
      <c r="A16" s="20" t="s">
        <v>307</v>
      </c>
      <c r="B16" s="21">
        <v>6</v>
      </c>
      <c r="C16" s="21">
        <v>253246</v>
      </c>
      <c r="D16" s="21">
        <v>88701</v>
      </c>
      <c r="E16" s="21">
        <v>59216</v>
      </c>
      <c r="F16" s="21">
        <v>18255</v>
      </c>
      <c r="G16" s="21">
        <v>15731</v>
      </c>
      <c r="H16" s="22">
        <f t="shared" si="0"/>
        <v>1.3299200494100256E-2</v>
      </c>
    </row>
    <row r="17" spans="1:8">
      <c r="A17" s="17" t="s">
        <v>5</v>
      </c>
      <c r="B17" s="18">
        <v>183</v>
      </c>
      <c r="C17" s="18">
        <v>2193304</v>
      </c>
      <c r="D17" s="18">
        <v>774358</v>
      </c>
      <c r="E17" s="18">
        <v>398392</v>
      </c>
      <c r="F17" s="18">
        <v>187837</v>
      </c>
      <c r="G17" s="18">
        <v>155795</v>
      </c>
      <c r="H17" s="19">
        <f t="shared" si="0"/>
        <v>0.13171120341862241</v>
      </c>
    </row>
    <row r="18" spans="1:8">
      <c r="A18" s="17" t="s">
        <v>6</v>
      </c>
      <c r="B18" s="18">
        <v>1174</v>
      </c>
      <c r="C18" s="18">
        <v>405684083</v>
      </c>
      <c r="D18" s="18">
        <v>142059429</v>
      </c>
      <c r="E18" s="18">
        <v>249864971</v>
      </c>
      <c r="F18" s="18">
        <v>119237251</v>
      </c>
      <c r="G18" s="18">
        <v>68627970</v>
      </c>
      <c r="H18" s="19">
        <f t="shared" si="0"/>
        <v>58.019015481094492</v>
      </c>
    </row>
    <row r="19" spans="1:8">
      <c r="A19" s="20" t="s">
        <v>18</v>
      </c>
      <c r="B19" s="21">
        <v>53</v>
      </c>
      <c r="C19" s="21">
        <v>16634400</v>
      </c>
      <c r="D19" s="21">
        <v>5822193</v>
      </c>
      <c r="E19" s="21">
        <v>4658761</v>
      </c>
      <c r="F19" s="21">
        <v>1604795</v>
      </c>
      <c r="G19" s="21">
        <v>1436409</v>
      </c>
      <c r="H19" s="22">
        <f t="shared" si="0"/>
        <v>1.2143596263765848</v>
      </c>
    </row>
    <row r="20" spans="1:8">
      <c r="A20" s="20" t="s">
        <v>19</v>
      </c>
      <c r="B20" s="21">
        <v>13</v>
      </c>
      <c r="C20" s="21">
        <v>17389571</v>
      </c>
      <c r="D20" s="21">
        <v>6086335</v>
      </c>
      <c r="E20" s="21">
        <v>7085659</v>
      </c>
      <c r="F20" s="21">
        <v>2226945</v>
      </c>
      <c r="G20" s="21">
        <v>1892721</v>
      </c>
      <c r="H20" s="22">
        <f t="shared" si="0"/>
        <v>1.6001319724362042</v>
      </c>
    </row>
    <row r="21" spans="1:8">
      <c r="A21" s="20" t="s">
        <v>308</v>
      </c>
      <c r="B21" s="21">
        <v>7</v>
      </c>
      <c r="C21" s="21">
        <v>250151</v>
      </c>
      <c r="D21" s="21">
        <v>87356</v>
      </c>
      <c r="E21" s="21">
        <v>101479</v>
      </c>
      <c r="F21" s="21">
        <v>43567</v>
      </c>
      <c r="G21" s="21">
        <v>24534</v>
      </c>
      <c r="H21" s="22">
        <f t="shared" si="0"/>
        <v>2.0741375940643042E-2</v>
      </c>
    </row>
    <row r="22" spans="1:8">
      <c r="A22" s="20" t="s">
        <v>22</v>
      </c>
      <c r="B22" s="21">
        <v>8</v>
      </c>
      <c r="C22" s="21">
        <v>1103337</v>
      </c>
      <c r="D22" s="21">
        <v>385989</v>
      </c>
      <c r="E22" s="21">
        <v>309635</v>
      </c>
      <c r="F22" s="21">
        <v>54282</v>
      </c>
      <c r="G22" s="21">
        <v>51890</v>
      </c>
      <c r="H22" s="22">
        <f t="shared" si="0"/>
        <v>4.3868508908452251E-2</v>
      </c>
    </row>
    <row r="23" spans="1:8">
      <c r="A23" s="20" t="s">
        <v>24</v>
      </c>
      <c r="B23" s="21">
        <v>7</v>
      </c>
      <c r="C23" s="21">
        <v>866863</v>
      </c>
      <c r="D23" s="21">
        <v>303384</v>
      </c>
      <c r="E23" s="21">
        <v>123724</v>
      </c>
      <c r="F23" s="21">
        <v>149088</v>
      </c>
      <c r="G23" s="21">
        <v>43117</v>
      </c>
      <c r="H23" s="22">
        <f t="shared" si="0"/>
        <v>3.6451695868293228E-2</v>
      </c>
    </row>
    <row r="24" spans="1:8">
      <c r="A24" s="20" t="s">
        <v>25</v>
      </c>
      <c r="B24" s="21">
        <v>23</v>
      </c>
      <c r="C24" s="21">
        <v>7781230</v>
      </c>
      <c r="D24" s="21">
        <v>2722907</v>
      </c>
      <c r="E24" s="21">
        <v>4589764</v>
      </c>
      <c r="F24" s="21">
        <v>1795911</v>
      </c>
      <c r="G24" s="21">
        <v>1528027</v>
      </c>
      <c r="H24" s="22">
        <f t="shared" si="0"/>
        <v>1.2918147246455109</v>
      </c>
    </row>
    <row r="25" spans="1:8">
      <c r="A25" s="23" t="s">
        <v>26</v>
      </c>
      <c r="B25" s="21">
        <v>12</v>
      </c>
      <c r="C25" s="21">
        <v>644131</v>
      </c>
      <c r="D25" s="21">
        <v>225127</v>
      </c>
      <c r="E25" s="21">
        <v>232135</v>
      </c>
      <c r="F25" s="21">
        <v>99603</v>
      </c>
      <c r="G25" s="21">
        <v>72907</v>
      </c>
      <c r="H25" s="22">
        <f t="shared" si="0"/>
        <v>6.1636565407371904E-2</v>
      </c>
    </row>
    <row r="26" spans="1:8">
      <c r="A26" s="23" t="s">
        <v>27</v>
      </c>
      <c r="B26" s="21">
        <v>20</v>
      </c>
      <c r="C26" s="21">
        <v>115620292</v>
      </c>
      <c r="D26" s="21">
        <v>40474415</v>
      </c>
      <c r="E26" s="21">
        <v>103085819</v>
      </c>
      <c r="F26" s="21">
        <v>69297361</v>
      </c>
      <c r="G26" s="21">
        <v>35778703</v>
      </c>
      <c r="H26" s="22">
        <f t="shared" si="0"/>
        <v>30.2478001790011</v>
      </c>
    </row>
    <row r="27" spans="1:8">
      <c r="A27" s="20" t="s">
        <v>28</v>
      </c>
      <c r="B27" s="21">
        <v>199</v>
      </c>
      <c r="C27" s="21">
        <v>80052039</v>
      </c>
      <c r="D27" s="21">
        <v>28015863</v>
      </c>
      <c r="E27" s="21">
        <v>48351344</v>
      </c>
      <c r="F27" s="21">
        <v>15557921</v>
      </c>
      <c r="G27" s="21">
        <v>11529087</v>
      </c>
      <c r="H27" s="22">
        <f t="shared" si="0"/>
        <v>9.7468463242594137</v>
      </c>
    </row>
    <row r="28" spans="1:8">
      <c r="A28" s="20" t="s">
        <v>29</v>
      </c>
      <c r="B28" s="21">
        <v>45</v>
      </c>
      <c r="C28" s="21">
        <v>35921339</v>
      </c>
      <c r="D28" s="21">
        <v>12573384</v>
      </c>
      <c r="E28" s="21">
        <v>30363738</v>
      </c>
      <c r="F28" s="21">
        <v>8468254</v>
      </c>
      <c r="G28" s="21">
        <v>5761532</v>
      </c>
      <c r="H28" s="22">
        <f t="shared" si="0"/>
        <v>4.87087719923555</v>
      </c>
    </row>
    <row r="29" spans="1:8">
      <c r="A29" s="20" t="s">
        <v>30</v>
      </c>
      <c r="B29" s="21">
        <v>153</v>
      </c>
      <c r="C29" s="21">
        <v>44130700</v>
      </c>
      <c r="D29" s="21">
        <v>15442479</v>
      </c>
      <c r="E29" s="21">
        <v>17987606</v>
      </c>
      <c r="F29" s="21">
        <v>7089667</v>
      </c>
      <c r="G29" s="21">
        <v>5767555</v>
      </c>
      <c r="H29" s="22">
        <f t="shared" si="0"/>
        <v>4.8759691250238637</v>
      </c>
    </row>
    <row r="30" spans="1:8">
      <c r="A30" s="20" t="s">
        <v>31</v>
      </c>
      <c r="B30" s="21">
        <v>48</v>
      </c>
      <c r="C30" s="21">
        <v>1094922</v>
      </c>
      <c r="D30" s="21">
        <v>397155</v>
      </c>
      <c r="E30" s="21">
        <v>467083</v>
      </c>
      <c r="F30" s="21">
        <v>298129</v>
      </c>
      <c r="G30" s="21">
        <v>113467</v>
      </c>
      <c r="H30" s="22">
        <f t="shared" si="0"/>
        <v>9.5926538838222233E-2</v>
      </c>
    </row>
    <row r="31" spans="1:8">
      <c r="A31" s="20" t="s">
        <v>32</v>
      </c>
      <c r="B31" s="21">
        <v>16</v>
      </c>
      <c r="C31" s="21">
        <v>749294</v>
      </c>
      <c r="D31" s="21">
        <v>262174</v>
      </c>
      <c r="E31" s="21">
        <v>126254</v>
      </c>
      <c r="F31" s="21">
        <v>138612</v>
      </c>
      <c r="G31" s="21">
        <v>36395</v>
      </c>
      <c r="H31" s="22">
        <f t="shared" si="0"/>
        <v>3.0768826011237611E-2</v>
      </c>
    </row>
    <row r="32" spans="1:8">
      <c r="A32" s="20" t="s">
        <v>33</v>
      </c>
      <c r="B32" s="21">
        <v>33</v>
      </c>
      <c r="C32" s="21">
        <v>3351938</v>
      </c>
      <c r="D32" s="21">
        <v>1186259</v>
      </c>
      <c r="E32" s="21">
        <v>714256</v>
      </c>
      <c r="F32" s="21">
        <v>565833</v>
      </c>
      <c r="G32" s="21">
        <v>191346</v>
      </c>
      <c r="H32" s="22">
        <f t="shared" si="0"/>
        <v>0.16176650039693011</v>
      </c>
    </row>
    <row r="33" spans="1:9" ht="12.75" customHeight="1">
      <c r="A33" s="24" t="s">
        <v>34</v>
      </c>
      <c r="B33" s="25">
        <v>102</v>
      </c>
      <c r="C33" s="25">
        <v>5324104</v>
      </c>
      <c r="D33" s="25">
        <v>1862880</v>
      </c>
      <c r="E33" s="25">
        <v>1567849</v>
      </c>
      <c r="F33" s="25">
        <v>721843</v>
      </c>
      <c r="G33" s="25">
        <v>311318</v>
      </c>
      <c r="H33" s="26"/>
      <c r="I33" s="27"/>
    </row>
    <row r="34" spans="1:9">
      <c r="A34" s="23" t="s">
        <v>35</v>
      </c>
      <c r="B34" s="25">
        <v>226</v>
      </c>
      <c r="C34" s="28">
        <v>28683555</v>
      </c>
      <c r="D34" s="28">
        <v>10043403</v>
      </c>
      <c r="E34" s="28">
        <v>12376413</v>
      </c>
      <c r="F34" s="28">
        <v>4845300</v>
      </c>
      <c r="G34" s="28">
        <v>3255156</v>
      </c>
      <c r="H34" s="22">
        <f t="shared" si="0"/>
        <v>2.7519529771517015</v>
      </c>
      <c r="I34" s="27"/>
    </row>
    <row r="35" spans="1:9">
      <c r="A35" s="20" t="s">
        <v>36</v>
      </c>
      <c r="B35" s="21">
        <v>159</v>
      </c>
      <c r="C35" s="21">
        <v>61996299</v>
      </c>
      <c r="D35" s="21">
        <v>21695845</v>
      </c>
      <c r="E35" s="21">
        <v>40968861</v>
      </c>
      <c r="F35" s="21">
        <v>9503291</v>
      </c>
      <c r="G35" s="21">
        <v>4675770</v>
      </c>
      <c r="H35" s="22">
        <f t="shared" si="0"/>
        <v>3.9529592965672338</v>
      </c>
      <c r="I35" s="27"/>
    </row>
    <row r="36" spans="1:9">
      <c r="A36" s="23" t="s">
        <v>309</v>
      </c>
      <c r="B36" s="21">
        <v>63</v>
      </c>
      <c r="C36" s="21">
        <v>19350711</v>
      </c>
      <c r="D36" s="21">
        <v>6772940</v>
      </c>
      <c r="E36" s="21">
        <v>7663603</v>
      </c>
      <c r="F36" s="21">
        <v>3795236</v>
      </c>
      <c r="G36" s="21">
        <v>3311444</v>
      </c>
      <c r="H36" s="22">
        <f t="shared" si="0"/>
        <v>2.7995396148360134</v>
      </c>
    </row>
    <row r="37" spans="1:9">
      <c r="A37" s="23" t="s">
        <v>37</v>
      </c>
      <c r="B37" s="21">
        <v>89</v>
      </c>
      <c r="C37" s="21">
        <v>31482321</v>
      </c>
      <c r="D37" s="21">
        <v>11040346</v>
      </c>
      <c r="E37" s="21">
        <v>10663387</v>
      </c>
      <c r="F37" s="21">
        <v>6261449</v>
      </c>
      <c r="G37" s="21">
        <v>2690494</v>
      </c>
      <c r="H37" s="22">
        <f t="shared" si="0"/>
        <v>2.2745800733693837</v>
      </c>
    </row>
    <row r="38" spans="1:9">
      <c r="A38" s="24" t="s">
        <v>38</v>
      </c>
      <c r="B38" s="29">
        <v>56</v>
      </c>
      <c r="C38" s="25">
        <v>10129182</v>
      </c>
      <c r="D38" s="25">
        <v>3552901</v>
      </c>
      <c r="E38" s="25">
        <v>5506347</v>
      </c>
      <c r="F38" s="25">
        <v>5219041</v>
      </c>
      <c r="G38" s="25">
        <v>1697065</v>
      </c>
      <c r="H38" s="26"/>
      <c r="I38" s="27"/>
    </row>
    <row r="39" spans="1:9">
      <c r="A39" s="23" t="s">
        <v>39</v>
      </c>
      <c r="B39" s="29">
        <v>33</v>
      </c>
      <c r="C39" s="28">
        <v>21353139</v>
      </c>
      <c r="D39" s="28">
        <v>7487444</v>
      </c>
      <c r="E39" s="28">
        <v>5157041</v>
      </c>
      <c r="F39" s="28">
        <v>1042408</v>
      </c>
      <c r="G39" s="28">
        <v>993429</v>
      </c>
      <c r="H39" s="22">
        <f t="shared" si="0"/>
        <v>0.83985833371391028</v>
      </c>
      <c r="I39" s="27"/>
    </row>
    <row r="40" spans="1:9">
      <c r="A40" s="17" t="s">
        <v>310</v>
      </c>
      <c r="B40" s="18">
        <v>98</v>
      </c>
      <c r="C40" s="18">
        <v>13308924</v>
      </c>
      <c r="D40" s="18">
        <v>4674859</v>
      </c>
      <c r="E40" s="18">
        <v>6778944</v>
      </c>
      <c r="F40" s="18">
        <v>2278085</v>
      </c>
      <c r="G40" s="18">
        <v>1685186</v>
      </c>
      <c r="H40" s="19">
        <f t="shared" si="0"/>
        <v>1.4246790721410485</v>
      </c>
      <c r="I40" s="27"/>
    </row>
    <row r="41" spans="1:9">
      <c r="A41" s="20" t="s">
        <v>7</v>
      </c>
      <c r="B41" s="21">
        <v>948</v>
      </c>
      <c r="C41" s="21">
        <v>127186769</v>
      </c>
      <c r="D41" s="21">
        <v>44526740</v>
      </c>
      <c r="E41" s="21">
        <v>34111900</v>
      </c>
      <c r="F41" s="21">
        <v>13069337</v>
      </c>
      <c r="G41" s="21">
        <v>7023586</v>
      </c>
      <c r="H41" s="22">
        <f t="shared" si="0"/>
        <v>5.9378347467774235</v>
      </c>
    </row>
    <row r="42" spans="1:9">
      <c r="A42" s="23" t="s">
        <v>41</v>
      </c>
      <c r="B42" s="21">
        <v>736</v>
      </c>
      <c r="C42" s="21">
        <v>57217582</v>
      </c>
      <c r="D42" s="21">
        <v>20033523</v>
      </c>
      <c r="E42" s="21">
        <v>19377601</v>
      </c>
      <c r="F42" s="21">
        <v>6408433</v>
      </c>
      <c r="G42" s="21">
        <v>3612192</v>
      </c>
      <c r="H42" s="22">
        <f t="shared" si="0"/>
        <v>3.0537960480061654</v>
      </c>
    </row>
    <row r="43" spans="1:9">
      <c r="A43" s="30" t="s">
        <v>42</v>
      </c>
      <c r="B43" s="21">
        <v>475</v>
      </c>
      <c r="C43" s="21">
        <v>16163235</v>
      </c>
      <c r="D43" s="21">
        <v>5648579</v>
      </c>
      <c r="E43" s="21">
        <v>7416525</v>
      </c>
      <c r="F43" s="21">
        <v>2493537</v>
      </c>
      <c r="G43" s="21">
        <v>1340740</v>
      </c>
      <c r="H43" s="22">
        <f t="shared" si="0"/>
        <v>1.1334797578323044</v>
      </c>
    </row>
    <row r="44" spans="1:9">
      <c r="A44" s="30" t="s">
        <v>43</v>
      </c>
      <c r="B44" s="21">
        <v>99</v>
      </c>
      <c r="C44" s="21">
        <v>2284465</v>
      </c>
      <c r="D44" s="21">
        <v>796591</v>
      </c>
      <c r="E44" s="21">
        <v>238735</v>
      </c>
      <c r="F44" s="21">
        <v>51429</v>
      </c>
      <c r="G44" s="21">
        <v>40172</v>
      </c>
      <c r="H44" s="22">
        <f t="shared" si="0"/>
        <v>3.3961952974953628E-2</v>
      </c>
    </row>
    <row r="45" spans="1:9">
      <c r="A45" s="23" t="s">
        <v>44</v>
      </c>
      <c r="B45" s="21">
        <v>376</v>
      </c>
      <c r="C45" s="21">
        <v>13878770</v>
      </c>
      <c r="D45" s="21">
        <v>4851988</v>
      </c>
      <c r="E45" s="21">
        <v>7177790</v>
      </c>
      <c r="F45" s="21">
        <v>2442109</v>
      </c>
      <c r="G45" s="21">
        <v>1300568</v>
      </c>
      <c r="H45" s="22">
        <f t="shared" si="0"/>
        <v>1.0995178048573506</v>
      </c>
    </row>
    <row r="46" spans="1:9">
      <c r="A46" s="30" t="s">
        <v>45</v>
      </c>
      <c r="B46" s="21">
        <v>261</v>
      </c>
      <c r="C46" s="21">
        <v>41054346</v>
      </c>
      <c r="D46" s="21">
        <v>14384943</v>
      </c>
      <c r="E46" s="21">
        <v>11961076</v>
      </c>
      <c r="F46" s="21">
        <v>3914895</v>
      </c>
      <c r="G46" s="21">
        <v>2271452</v>
      </c>
      <c r="H46" s="22">
        <f t="shared" si="0"/>
        <v>1.9203162901738613</v>
      </c>
    </row>
    <row r="47" spans="1:9">
      <c r="A47" s="30" t="s">
        <v>46</v>
      </c>
      <c r="B47" s="21">
        <v>103</v>
      </c>
      <c r="C47" s="21">
        <v>14667586</v>
      </c>
      <c r="D47" s="21">
        <v>5132508</v>
      </c>
      <c r="E47" s="21">
        <v>4652502</v>
      </c>
      <c r="F47" s="21">
        <v>847524</v>
      </c>
      <c r="G47" s="21">
        <v>673067</v>
      </c>
      <c r="H47" s="22">
        <f t="shared" si="0"/>
        <v>0.56901995925005255</v>
      </c>
    </row>
    <row r="48" spans="1:9">
      <c r="A48" s="30" t="s">
        <v>47</v>
      </c>
      <c r="B48" s="21">
        <v>26</v>
      </c>
      <c r="C48" s="21">
        <v>16711495</v>
      </c>
      <c r="D48" s="21">
        <v>5848469</v>
      </c>
      <c r="E48" s="21">
        <v>2789120</v>
      </c>
      <c r="F48" s="21">
        <v>409663</v>
      </c>
      <c r="G48" s="21">
        <v>407703</v>
      </c>
      <c r="H48" s="22">
        <f t="shared" si="0"/>
        <v>0.34467763899600512</v>
      </c>
    </row>
    <row r="49" spans="1:9">
      <c r="A49" s="20" t="s">
        <v>49</v>
      </c>
      <c r="B49" s="21">
        <v>132</v>
      </c>
      <c r="C49" s="21">
        <v>9675266</v>
      </c>
      <c r="D49" s="21">
        <v>3403967</v>
      </c>
      <c r="E49" s="21">
        <v>4519454</v>
      </c>
      <c r="F49" s="21">
        <v>2657709</v>
      </c>
      <c r="G49" s="21">
        <v>1190682</v>
      </c>
      <c r="H49" s="22">
        <f t="shared" si="0"/>
        <v>1.006618691927804</v>
      </c>
    </row>
    <row r="50" spans="1:9">
      <c r="A50" s="23" t="s">
        <v>50</v>
      </c>
      <c r="B50" s="21">
        <v>212</v>
      </c>
      <c r="C50" s="21">
        <v>69969187</v>
      </c>
      <c r="D50" s="21">
        <v>24493217</v>
      </c>
      <c r="E50" s="21">
        <v>14734299</v>
      </c>
      <c r="F50" s="21">
        <v>6660905</v>
      </c>
      <c r="G50" s="21">
        <v>3411394</v>
      </c>
      <c r="H50" s="22">
        <f t="shared" si="0"/>
        <v>2.8840386987712572</v>
      </c>
    </row>
    <row r="51" spans="1:9">
      <c r="A51" s="23" t="s">
        <v>52</v>
      </c>
      <c r="B51" s="21">
        <v>90</v>
      </c>
      <c r="C51" s="21">
        <v>8740792</v>
      </c>
      <c r="D51" s="21">
        <v>3058928</v>
      </c>
      <c r="E51" s="21">
        <v>6177312</v>
      </c>
      <c r="F51" s="21">
        <v>1527578</v>
      </c>
      <c r="G51" s="21">
        <v>1522784</v>
      </c>
      <c r="H51" s="22">
        <f t="shared" si="0"/>
        <v>1.2873822214231749</v>
      </c>
    </row>
    <row r="52" spans="1:9">
      <c r="A52" s="23" t="s">
        <v>53</v>
      </c>
      <c r="B52" s="21">
        <v>24</v>
      </c>
      <c r="C52" s="21">
        <v>8540577</v>
      </c>
      <c r="D52" s="21">
        <v>2992248</v>
      </c>
      <c r="E52" s="21">
        <v>1173346</v>
      </c>
      <c r="F52" s="21">
        <v>201916</v>
      </c>
      <c r="G52" s="21">
        <v>167100</v>
      </c>
      <c r="H52" s="22"/>
    </row>
    <row r="53" spans="1:9">
      <c r="A53" s="23" t="s">
        <v>54</v>
      </c>
      <c r="B53" s="21">
        <v>9</v>
      </c>
      <c r="C53" s="21">
        <v>29001906</v>
      </c>
      <c r="D53" s="21">
        <v>10152809</v>
      </c>
      <c r="E53" s="21">
        <v>2809898</v>
      </c>
      <c r="F53" s="21">
        <v>2882179</v>
      </c>
      <c r="G53" s="21">
        <v>880208</v>
      </c>
      <c r="H53" s="22">
        <f t="shared" si="0"/>
        <v>0.74413976660803494</v>
      </c>
    </row>
    <row r="54" spans="1:9">
      <c r="A54" s="17" t="s">
        <v>55</v>
      </c>
      <c r="B54" s="18">
        <v>88</v>
      </c>
      <c r="C54" s="18">
        <v>23685912</v>
      </c>
      <c r="D54" s="18">
        <v>8289233</v>
      </c>
      <c r="E54" s="18">
        <v>4573743</v>
      </c>
      <c r="F54" s="18">
        <v>2049231</v>
      </c>
      <c r="G54" s="18">
        <v>841303</v>
      </c>
      <c r="H54" s="19">
        <f t="shared" si="0"/>
        <v>0.71124895259602239</v>
      </c>
    </row>
    <row r="55" spans="1:9">
      <c r="A55" s="17" t="s">
        <v>8</v>
      </c>
      <c r="B55" s="18">
        <v>131</v>
      </c>
      <c r="C55" s="18">
        <v>18636136</v>
      </c>
      <c r="D55" s="18">
        <v>6522881</v>
      </c>
      <c r="E55" s="18">
        <v>2962597</v>
      </c>
      <c r="F55" s="18">
        <v>529822</v>
      </c>
      <c r="G55" s="18">
        <v>482505</v>
      </c>
      <c r="H55" s="19">
        <f t="shared" si="0"/>
        <v>0.40791626307328488</v>
      </c>
    </row>
    <row r="56" spans="1:9">
      <c r="A56" s="20" t="s">
        <v>9</v>
      </c>
      <c r="B56" s="21">
        <v>541</v>
      </c>
      <c r="C56" s="21">
        <v>80937922</v>
      </c>
      <c r="D56" s="21">
        <v>28337365</v>
      </c>
      <c r="E56" s="21">
        <v>35410244</v>
      </c>
      <c r="F56" s="21">
        <v>10194193</v>
      </c>
      <c r="G56" s="21">
        <v>7843595</v>
      </c>
      <c r="H56" s="22">
        <f t="shared" si="0"/>
        <v>6.6310814633222481</v>
      </c>
    </row>
    <row r="57" spans="1:9">
      <c r="A57" s="20" t="s">
        <v>294</v>
      </c>
      <c r="B57" s="21">
        <v>107</v>
      </c>
      <c r="C57" s="21">
        <v>25126638</v>
      </c>
      <c r="D57" s="21">
        <v>8797043</v>
      </c>
      <c r="E57" s="21">
        <v>17104114</v>
      </c>
      <c r="F57" s="21">
        <v>3523476</v>
      </c>
      <c r="G57" s="21">
        <v>2959606</v>
      </c>
      <c r="H57" s="22">
        <f t="shared" si="0"/>
        <v>2.5020910035943098</v>
      </c>
      <c r="I57" s="27"/>
    </row>
    <row r="58" spans="1:9">
      <c r="A58" s="20" t="s">
        <v>295</v>
      </c>
      <c r="B58" s="21">
        <v>316</v>
      </c>
      <c r="C58" s="21">
        <v>10311206</v>
      </c>
      <c r="D58" s="21">
        <v>3608689</v>
      </c>
      <c r="E58" s="21">
        <v>3604920</v>
      </c>
      <c r="F58" s="21">
        <v>1722758</v>
      </c>
      <c r="G58" s="21">
        <v>1087062</v>
      </c>
      <c r="H58" s="22">
        <f t="shared" si="0"/>
        <v>0.91901694027827929</v>
      </c>
      <c r="I58" s="27"/>
    </row>
    <row r="59" spans="1:9">
      <c r="A59" s="20" t="s">
        <v>59</v>
      </c>
      <c r="B59" s="21">
        <v>27</v>
      </c>
      <c r="C59" s="21">
        <v>11316918</v>
      </c>
      <c r="D59" s="21">
        <v>3968700</v>
      </c>
      <c r="E59" s="21">
        <v>3503734</v>
      </c>
      <c r="F59" s="21">
        <v>721675</v>
      </c>
      <c r="G59" s="21">
        <v>610878</v>
      </c>
      <c r="H59" s="22">
        <f t="shared" si="0"/>
        <v>0.51644453623005382</v>
      </c>
      <c r="I59" s="27"/>
    </row>
    <row r="60" spans="1:9">
      <c r="A60" s="24" t="s">
        <v>60</v>
      </c>
      <c r="B60" s="29">
        <v>45</v>
      </c>
      <c r="C60" s="25">
        <v>25202478</v>
      </c>
      <c r="D60" s="25">
        <v>8820393</v>
      </c>
      <c r="E60" s="25">
        <v>8252302</v>
      </c>
      <c r="F60" s="25">
        <v>2976739</v>
      </c>
      <c r="G60" s="25">
        <v>2271502</v>
      </c>
      <c r="H60" s="26"/>
      <c r="I60" s="27"/>
    </row>
    <row r="61" spans="1:9">
      <c r="A61" s="23" t="s">
        <v>61</v>
      </c>
      <c r="B61" s="29">
        <v>46</v>
      </c>
      <c r="C61" s="28">
        <v>8980683</v>
      </c>
      <c r="D61" s="28">
        <v>3142539</v>
      </c>
      <c r="E61" s="28">
        <v>2945174</v>
      </c>
      <c r="F61" s="28">
        <v>1249545</v>
      </c>
      <c r="G61" s="28">
        <v>914548</v>
      </c>
      <c r="H61" s="22">
        <f t="shared" ref="H61" si="1">G61/$G$12*100</f>
        <v>0.77317126778198475</v>
      </c>
      <c r="I61" s="27"/>
    </row>
    <row r="62" spans="1:9">
      <c r="A62" s="20" t="s">
        <v>311</v>
      </c>
      <c r="B62" s="21">
        <v>1089</v>
      </c>
      <c r="C62" s="21">
        <v>111779704</v>
      </c>
      <c r="D62" s="21">
        <v>39946532</v>
      </c>
      <c r="E62" s="21">
        <v>43579296</v>
      </c>
      <c r="F62" s="21">
        <v>18605366</v>
      </c>
      <c r="G62" s="21">
        <v>6447763</v>
      </c>
      <c r="H62" s="22">
        <f t="shared" si="0"/>
        <v>5.4510261824067987</v>
      </c>
      <c r="I62" s="27"/>
    </row>
    <row r="63" spans="1:9">
      <c r="A63" s="31" t="s">
        <v>62</v>
      </c>
      <c r="B63" s="32">
        <v>831</v>
      </c>
      <c r="C63" s="33">
        <v>108495818</v>
      </c>
      <c r="D63" s="33">
        <v>38794662</v>
      </c>
      <c r="E63" s="33">
        <v>42295717</v>
      </c>
      <c r="F63" s="33">
        <v>18057734</v>
      </c>
      <c r="G63" s="33">
        <v>6091295</v>
      </c>
      <c r="H63" s="34"/>
      <c r="I63" s="27"/>
    </row>
    <row r="64" spans="1:9">
      <c r="A64" s="35" t="s">
        <v>65</v>
      </c>
      <c r="B64" s="32">
        <v>38</v>
      </c>
      <c r="C64" s="28">
        <v>13591599</v>
      </c>
      <c r="D64" s="28">
        <v>4756775</v>
      </c>
      <c r="E64" s="28">
        <v>6063733</v>
      </c>
      <c r="F64" s="28">
        <v>3599469</v>
      </c>
      <c r="G64" s="28">
        <v>1040933</v>
      </c>
      <c r="H64" s="22">
        <f t="shared" ref="H64" si="2">G64/$G$12*100</f>
        <v>0.88001885880905606</v>
      </c>
      <c r="I64" s="27"/>
    </row>
    <row r="65" spans="1:9">
      <c r="A65" s="20" t="s">
        <v>312</v>
      </c>
      <c r="B65" s="21">
        <v>141</v>
      </c>
      <c r="C65" s="21">
        <v>30930006</v>
      </c>
      <c r="D65" s="21">
        <v>10833943</v>
      </c>
      <c r="E65" s="21">
        <v>8840584</v>
      </c>
      <c r="F65" s="21">
        <v>4932746</v>
      </c>
      <c r="G65" s="21">
        <v>2050230</v>
      </c>
      <c r="H65" s="22">
        <f t="shared" si="0"/>
        <v>1.733292214672886</v>
      </c>
      <c r="I65" s="27"/>
    </row>
    <row r="66" spans="1:9">
      <c r="A66" s="23" t="s">
        <v>67</v>
      </c>
      <c r="B66" s="21">
        <v>612</v>
      </c>
      <c r="C66" s="21">
        <v>62499342</v>
      </c>
      <c r="D66" s="21">
        <v>22687525</v>
      </c>
      <c r="E66" s="21">
        <v>27275263</v>
      </c>
      <c r="F66" s="21">
        <v>9514780</v>
      </c>
      <c r="G66" s="21">
        <v>2992119</v>
      </c>
      <c r="H66" s="22">
        <f t="shared" si="0"/>
        <v>2.5295779342194882</v>
      </c>
      <c r="I66" s="27"/>
    </row>
    <row r="67" spans="1:9">
      <c r="A67" s="23" t="s">
        <v>296</v>
      </c>
      <c r="B67" s="21">
        <v>66</v>
      </c>
      <c r="C67" s="21">
        <v>19969944</v>
      </c>
      <c r="D67" s="21">
        <v>6986792</v>
      </c>
      <c r="E67" s="21">
        <v>20874118</v>
      </c>
      <c r="F67" s="21">
        <v>7664009</v>
      </c>
      <c r="G67" s="21">
        <v>1676383</v>
      </c>
      <c r="H67" s="22">
        <f t="shared" si="0"/>
        <v>1.4172368966945059</v>
      </c>
      <c r="I67" s="27"/>
    </row>
    <row r="68" spans="1:9">
      <c r="A68" s="23" t="s">
        <v>297</v>
      </c>
      <c r="B68" s="21">
        <v>107</v>
      </c>
      <c r="C68" s="21">
        <v>6660757</v>
      </c>
      <c r="D68" s="21">
        <v>2920095</v>
      </c>
      <c r="E68" s="21">
        <v>1406891</v>
      </c>
      <c r="F68" s="21">
        <v>200244</v>
      </c>
      <c r="G68" s="21">
        <v>114777</v>
      </c>
      <c r="H68" s="22">
        <f t="shared" si="0"/>
        <v>9.7034030583646624E-2</v>
      </c>
      <c r="I68" s="27"/>
    </row>
    <row r="69" spans="1:9">
      <c r="A69" s="30" t="s">
        <v>298</v>
      </c>
      <c r="B69" s="21">
        <v>368</v>
      </c>
      <c r="C69" s="21">
        <v>33220036</v>
      </c>
      <c r="D69" s="21">
        <v>11854601</v>
      </c>
      <c r="E69" s="21">
        <v>4089748</v>
      </c>
      <c r="F69" s="21">
        <v>1014022</v>
      </c>
      <c r="G69" s="21">
        <v>786490</v>
      </c>
      <c r="H69" s="22">
        <f t="shared" si="0"/>
        <v>0.66490929989224534</v>
      </c>
      <c r="I69" s="27"/>
    </row>
    <row r="70" spans="1:9">
      <c r="A70" s="30" t="s">
        <v>299</v>
      </c>
      <c r="B70" s="21">
        <v>71</v>
      </c>
      <c r="C70" s="21">
        <v>2648605</v>
      </c>
      <c r="D70" s="21">
        <v>926036</v>
      </c>
      <c r="E70" s="21">
        <v>904506</v>
      </c>
      <c r="F70" s="21">
        <v>636505</v>
      </c>
      <c r="G70" s="21">
        <v>414469</v>
      </c>
      <c r="H70" s="22">
        <f t="shared" si="0"/>
        <v>0.35039770704909029</v>
      </c>
      <c r="I70" s="27"/>
    </row>
    <row r="71" spans="1:9">
      <c r="A71" s="30" t="s">
        <v>313</v>
      </c>
      <c r="B71" s="21">
        <v>40</v>
      </c>
      <c r="C71" s="21">
        <v>1474870</v>
      </c>
      <c r="D71" s="21">
        <v>516419</v>
      </c>
      <c r="E71" s="21">
        <v>116137</v>
      </c>
      <c r="F71" s="21">
        <v>10739</v>
      </c>
      <c r="G71" s="21">
        <v>8013</v>
      </c>
      <c r="H71" s="22">
        <f t="shared" si="0"/>
        <v>6.77429874510364E-3</v>
      </c>
      <c r="I71" s="27"/>
    </row>
    <row r="72" spans="1:9">
      <c r="A72" s="30" t="s">
        <v>70</v>
      </c>
      <c r="B72" s="21">
        <v>258</v>
      </c>
      <c r="C72" s="21">
        <v>3283885</v>
      </c>
      <c r="D72" s="21">
        <v>1151870</v>
      </c>
      <c r="E72" s="21">
        <v>1283579</v>
      </c>
      <c r="F72" s="21">
        <v>547633</v>
      </c>
      <c r="G72" s="21">
        <v>356468</v>
      </c>
      <c r="H72" s="22">
        <f t="shared" si="0"/>
        <v>0.30136287596026506</v>
      </c>
      <c r="I72" s="27"/>
    </row>
    <row r="73" spans="1:9">
      <c r="A73" s="23" t="s">
        <v>10</v>
      </c>
      <c r="B73" s="21">
        <v>1984</v>
      </c>
      <c r="C73" s="21">
        <v>168680976</v>
      </c>
      <c r="D73" s="21">
        <v>59059009</v>
      </c>
      <c r="E73" s="21">
        <v>77315864</v>
      </c>
      <c r="F73" s="21">
        <v>57378292</v>
      </c>
      <c r="G73" s="21">
        <v>23232468</v>
      </c>
      <c r="H73" s="22">
        <f t="shared" si="0"/>
        <v>19.641043157127225</v>
      </c>
      <c r="I73" s="27"/>
    </row>
    <row r="74" spans="1:9">
      <c r="A74" s="20" t="s">
        <v>73</v>
      </c>
      <c r="B74" s="21">
        <v>688</v>
      </c>
      <c r="C74" s="21">
        <v>18718791</v>
      </c>
      <c r="D74" s="21">
        <v>6544123</v>
      </c>
      <c r="E74" s="21">
        <v>6875865</v>
      </c>
      <c r="F74" s="21">
        <v>2643786</v>
      </c>
      <c r="G74" s="21">
        <v>1468290</v>
      </c>
      <c r="H74" s="22">
        <f t="shared" si="0"/>
        <v>1.2413122556406118</v>
      </c>
      <c r="I74" s="27"/>
    </row>
    <row r="75" spans="1:9">
      <c r="A75" s="17" t="s">
        <v>74</v>
      </c>
      <c r="B75" s="18">
        <v>879</v>
      </c>
      <c r="C75" s="18">
        <v>124904248</v>
      </c>
      <c r="D75" s="18">
        <v>43729155</v>
      </c>
      <c r="E75" s="18">
        <v>59023990</v>
      </c>
      <c r="F75" s="18">
        <v>46825979</v>
      </c>
      <c r="G75" s="18">
        <v>18252051</v>
      </c>
      <c r="H75" s="19">
        <f t="shared" si="0"/>
        <v>15.430531159973496</v>
      </c>
      <c r="I75" s="27"/>
    </row>
    <row r="76" spans="1:9">
      <c r="A76" s="20" t="s">
        <v>314</v>
      </c>
      <c r="B76" s="21">
        <v>134</v>
      </c>
      <c r="C76" s="21">
        <v>4457751</v>
      </c>
      <c r="D76" s="21">
        <v>1557709</v>
      </c>
      <c r="E76" s="21">
        <v>1686853</v>
      </c>
      <c r="F76" s="21">
        <v>518315</v>
      </c>
      <c r="G76" s="21">
        <v>421486</v>
      </c>
      <c r="H76" s="22">
        <f t="shared" si="0"/>
        <v>0.35632997390225291</v>
      </c>
      <c r="I76" s="27"/>
    </row>
    <row r="77" spans="1:9">
      <c r="A77" s="20" t="s">
        <v>315</v>
      </c>
      <c r="B77" s="21">
        <v>62</v>
      </c>
      <c r="C77" s="21">
        <v>2420995</v>
      </c>
      <c r="D77" s="21">
        <v>846352</v>
      </c>
      <c r="E77" s="21">
        <v>236372</v>
      </c>
      <c r="F77" s="21">
        <v>104869</v>
      </c>
      <c r="G77" s="21">
        <v>76806</v>
      </c>
      <c r="H77" s="22">
        <f t="shared" ref="H77:H81" si="3">G77/$G$12*100</f>
        <v>6.4932832823715231E-2</v>
      </c>
      <c r="I77" s="27"/>
    </row>
    <row r="78" spans="1:9">
      <c r="A78" s="24" t="s">
        <v>75</v>
      </c>
      <c r="B78" s="29">
        <v>124</v>
      </c>
      <c r="C78" s="25">
        <v>785748</v>
      </c>
      <c r="D78" s="25">
        <v>273978</v>
      </c>
      <c r="E78" s="25">
        <v>184857</v>
      </c>
      <c r="F78" s="25">
        <v>111924</v>
      </c>
      <c r="G78" s="25">
        <v>32044</v>
      </c>
      <c r="H78" s="26"/>
      <c r="I78" s="27"/>
    </row>
    <row r="79" spans="1:9">
      <c r="A79" s="23" t="s">
        <v>76</v>
      </c>
      <c r="B79" s="29">
        <v>53</v>
      </c>
      <c r="C79" s="28">
        <v>16650293</v>
      </c>
      <c r="D79" s="28">
        <v>5848534</v>
      </c>
      <c r="E79" s="28">
        <v>9198551</v>
      </c>
      <c r="F79" s="28">
        <v>7145594</v>
      </c>
      <c r="G79" s="28">
        <v>2959742</v>
      </c>
      <c r="H79" s="22">
        <f t="shared" si="3"/>
        <v>2.5022059798365826</v>
      </c>
      <c r="I79" s="27"/>
    </row>
    <row r="80" spans="1:9">
      <c r="A80" s="24" t="s">
        <v>79</v>
      </c>
      <c r="B80" s="25">
        <v>44</v>
      </c>
      <c r="C80" s="25">
        <v>743150</v>
      </c>
      <c r="D80" s="25">
        <v>259157</v>
      </c>
      <c r="E80" s="25">
        <v>109376</v>
      </c>
      <c r="F80" s="25">
        <v>27825</v>
      </c>
      <c r="G80" s="25">
        <v>22048</v>
      </c>
      <c r="H80" s="26"/>
      <c r="I80" s="27"/>
    </row>
    <row r="81" spans="1:9">
      <c r="A81" s="102" t="s">
        <v>316</v>
      </c>
      <c r="B81" s="103">
        <v>294</v>
      </c>
      <c r="C81" s="104">
        <v>830054</v>
      </c>
      <c r="D81" s="104">
        <v>287210</v>
      </c>
      <c r="E81" s="104">
        <v>37625</v>
      </c>
      <c r="F81" s="104">
        <v>61554</v>
      </c>
      <c r="G81" s="104">
        <v>15128</v>
      </c>
      <c r="H81" s="105">
        <f t="shared" si="3"/>
        <v>1.2789416125786579E-2</v>
      </c>
      <c r="I81" s="27"/>
    </row>
    <row r="82" spans="1:9">
      <c r="A82" s="17"/>
      <c r="B82" s="40"/>
      <c r="C82" s="40"/>
      <c r="D82" s="40"/>
      <c r="E82" s="40"/>
      <c r="F82" s="40"/>
      <c r="G82" s="40"/>
      <c r="H82" s="19"/>
    </row>
    <row r="83" spans="1:9">
      <c r="A83" s="41" t="s">
        <v>81</v>
      </c>
    </row>
    <row r="84" spans="1:9">
      <c r="A84" s="41" t="s">
        <v>83</v>
      </c>
    </row>
    <row r="85" spans="1:9">
      <c r="A85" s="41" t="s">
        <v>82</v>
      </c>
    </row>
    <row r="86" spans="1:9">
      <c r="A86" s="41"/>
    </row>
    <row r="87" spans="1:9">
      <c r="A87" s="41" t="s">
        <v>318</v>
      </c>
    </row>
    <row r="98" spans="2:7">
      <c r="B98" s="41"/>
      <c r="C98" s="41"/>
      <c r="D98" s="41"/>
      <c r="E98" s="41"/>
      <c r="F98" s="41"/>
      <c r="G98" s="41"/>
    </row>
    <row r="99" spans="2:7">
      <c r="B99" s="41"/>
      <c r="C99" s="41"/>
      <c r="D99" s="41"/>
      <c r="E99" s="41"/>
      <c r="F99" s="41"/>
      <c r="G99" s="41"/>
    </row>
    <row r="100" spans="2:7">
      <c r="B100" s="41"/>
      <c r="C100" s="41"/>
      <c r="D100" s="41"/>
      <c r="E100" s="41"/>
      <c r="F100" s="41"/>
      <c r="G100" s="41"/>
    </row>
    <row r="101" spans="2:7">
      <c r="B101" s="41"/>
      <c r="C101" s="41"/>
      <c r="D101" s="41"/>
      <c r="E101" s="41"/>
      <c r="F101" s="41"/>
      <c r="G101" s="41"/>
    </row>
    <row r="102" spans="2:7">
      <c r="B102" s="41"/>
      <c r="C102" s="41"/>
      <c r="D102" s="41"/>
      <c r="E102" s="41"/>
      <c r="F102" s="41"/>
      <c r="G102" s="41"/>
    </row>
    <row r="103" spans="2:7">
      <c r="B103" s="41"/>
      <c r="C103" s="41"/>
      <c r="D103" s="41"/>
      <c r="E103" s="41"/>
      <c r="F103" s="41"/>
      <c r="G103" s="41"/>
    </row>
    <row r="104" spans="2:7">
      <c r="B104" s="41"/>
      <c r="C104" s="41"/>
      <c r="D104" s="41"/>
      <c r="E104" s="41"/>
      <c r="F104" s="41"/>
      <c r="G104" s="41"/>
    </row>
    <row r="105" spans="2:7">
      <c r="B105" s="41"/>
      <c r="C105" s="41"/>
      <c r="D105" s="41"/>
      <c r="E105" s="41"/>
      <c r="F105" s="41"/>
      <c r="G105" s="41"/>
    </row>
    <row r="106" spans="2:7">
      <c r="B106" s="41"/>
      <c r="C106" s="41"/>
      <c r="D106" s="41"/>
      <c r="E106" s="41"/>
      <c r="F106" s="41"/>
      <c r="G106" s="41"/>
    </row>
    <row r="107" spans="2:7">
      <c r="B107" s="41"/>
      <c r="C107" s="41"/>
      <c r="D107" s="41"/>
      <c r="E107" s="41"/>
      <c r="F107" s="41"/>
      <c r="G107" s="41"/>
    </row>
    <row r="108" spans="2:7">
      <c r="B108" s="41"/>
      <c r="C108" s="41"/>
      <c r="D108" s="41"/>
      <c r="E108" s="41"/>
      <c r="F108" s="41"/>
      <c r="G108" s="41"/>
    </row>
    <row r="109" spans="2:7">
      <c r="B109" s="41"/>
      <c r="C109" s="41"/>
      <c r="D109" s="41"/>
      <c r="E109" s="41"/>
      <c r="F109" s="41"/>
      <c r="G109" s="41"/>
    </row>
    <row r="110" spans="2:7">
      <c r="B110" s="41"/>
      <c r="C110" s="41"/>
      <c r="D110" s="41"/>
      <c r="E110" s="41"/>
      <c r="F110" s="41"/>
      <c r="G110" s="41"/>
    </row>
  </sheetData>
  <printOptions horizontalCentered="1"/>
  <pageMargins left="0.1" right="0.1" top="0.1" bottom="0.1" header="0.1" footer="0.1"/>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GridLines="0" workbookViewId="0">
      <selection activeCell="C102" sqref="C102"/>
    </sheetView>
  </sheetViews>
  <sheetFormatPr defaultRowHeight="12.75"/>
  <cols>
    <col min="1" max="1" width="45.5703125" style="5" customWidth="1"/>
    <col min="2" max="8" width="11.85546875" style="5" customWidth="1"/>
    <col min="9" max="16384" width="9.140625" style="5"/>
  </cols>
  <sheetData>
    <row r="1" spans="1:8">
      <c r="A1" s="4">
        <v>42388</v>
      </c>
    </row>
    <row r="2" spans="1:8">
      <c r="A2" s="4"/>
    </row>
    <row r="3" spans="1:8">
      <c r="A3" s="6" t="s">
        <v>303</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9" t="s">
        <v>85</v>
      </c>
      <c r="C10" s="9" t="s">
        <v>88</v>
      </c>
      <c r="D10" s="9" t="s">
        <v>91</v>
      </c>
      <c r="E10" s="9" t="s">
        <v>92</v>
      </c>
      <c r="F10" s="9" t="s">
        <v>95</v>
      </c>
      <c r="G10" s="9" t="s">
        <v>97</v>
      </c>
      <c r="H10" s="10" t="s">
        <v>101</v>
      </c>
    </row>
    <row r="11" spans="1:8">
      <c r="A11" s="11"/>
      <c r="B11" s="12"/>
      <c r="C11" s="12"/>
      <c r="D11" s="12"/>
      <c r="E11" s="12"/>
      <c r="F11" s="12"/>
      <c r="G11" s="12"/>
      <c r="H11" s="13"/>
    </row>
    <row r="12" spans="1:8">
      <c r="A12" s="17" t="s">
        <v>1</v>
      </c>
      <c r="B12" s="18">
        <v>7190</v>
      </c>
      <c r="C12" s="18">
        <v>833059347</v>
      </c>
      <c r="D12" s="18">
        <v>292368794</v>
      </c>
      <c r="E12" s="18">
        <v>419682006</v>
      </c>
      <c r="F12" s="18">
        <v>210198128</v>
      </c>
      <c r="G12" s="18">
        <v>109639180</v>
      </c>
      <c r="H12" s="19">
        <f t="shared" ref="H12:H76" si="0">G12/$G$12*100</f>
        <v>100</v>
      </c>
    </row>
    <row r="13" spans="1:8">
      <c r="A13" s="17" t="s">
        <v>3</v>
      </c>
      <c r="B13" s="18">
        <v>110</v>
      </c>
      <c r="C13" s="18">
        <v>23716527</v>
      </c>
      <c r="D13" s="18">
        <v>8413342</v>
      </c>
      <c r="E13" s="18">
        <v>17193432</v>
      </c>
      <c r="F13" s="18">
        <v>9278708</v>
      </c>
      <c r="G13" s="18">
        <v>5249308</v>
      </c>
      <c r="H13" s="19">
        <f t="shared" si="0"/>
        <v>4.7878030463197554</v>
      </c>
    </row>
    <row r="14" spans="1:8">
      <c r="A14" s="20" t="s">
        <v>276</v>
      </c>
      <c r="B14" s="21">
        <v>59</v>
      </c>
      <c r="C14" s="21">
        <v>7948372</v>
      </c>
      <c r="D14" s="21">
        <v>2781222</v>
      </c>
      <c r="E14" s="21">
        <v>6666858</v>
      </c>
      <c r="F14" s="21">
        <v>2472939</v>
      </c>
      <c r="G14" s="21">
        <v>1876963</v>
      </c>
      <c r="H14" s="22">
        <f t="shared" si="0"/>
        <v>1.7119454924781452</v>
      </c>
    </row>
    <row r="15" spans="1:8">
      <c r="A15" s="20" t="s">
        <v>277</v>
      </c>
      <c r="B15" s="21">
        <v>11</v>
      </c>
      <c r="C15" s="21">
        <v>9145531</v>
      </c>
      <c r="D15" s="21">
        <v>3293546</v>
      </c>
      <c r="E15" s="21">
        <v>8213023</v>
      </c>
      <c r="F15" s="21">
        <v>6064261</v>
      </c>
      <c r="G15" s="21">
        <v>2755773</v>
      </c>
      <c r="H15" s="22">
        <f t="shared" si="0"/>
        <v>2.5134928955141764</v>
      </c>
    </row>
    <row r="16" spans="1:8">
      <c r="A16" s="20" t="s">
        <v>14</v>
      </c>
      <c r="B16" s="21">
        <v>39</v>
      </c>
      <c r="C16" s="21">
        <v>6622623</v>
      </c>
      <c r="D16" s="21">
        <v>2338573</v>
      </c>
      <c r="E16" s="21">
        <v>2313551</v>
      </c>
      <c r="F16" s="21">
        <v>741508</v>
      </c>
      <c r="G16" s="21">
        <v>616572</v>
      </c>
      <c r="H16" s="22">
        <f t="shared" si="0"/>
        <v>0.56236465832743376</v>
      </c>
    </row>
    <row r="17" spans="1:8">
      <c r="A17" s="17" t="s">
        <v>5</v>
      </c>
      <c r="B17" s="18">
        <v>129</v>
      </c>
      <c r="C17" s="18">
        <v>1191275</v>
      </c>
      <c r="D17" s="18">
        <v>417317</v>
      </c>
      <c r="E17" s="18">
        <v>319702</v>
      </c>
      <c r="F17" s="18">
        <v>117535</v>
      </c>
      <c r="G17" s="18">
        <v>54261</v>
      </c>
      <c r="H17" s="19">
        <f t="shared" si="0"/>
        <v>4.9490519721143482E-2</v>
      </c>
    </row>
    <row r="18" spans="1:8">
      <c r="A18" s="17" t="s">
        <v>6</v>
      </c>
      <c r="B18" s="18">
        <v>1228</v>
      </c>
      <c r="C18" s="18">
        <v>396960963</v>
      </c>
      <c r="D18" s="18">
        <v>138958693</v>
      </c>
      <c r="E18" s="18">
        <v>251381624</v>
      </c>
      <c r="F18" s="18">
        <v>115297902</v>
      </c>
      <c r="G18" s="18">
        <v>72690354</v>
      </c>
      <c r="H18" s="19">
        <f t="shared" si="0"/>
        <v>66.299614790989864</v>
      </c>
    </row>
    <row r="19" spans="1:8">
      <c r="A19" s="20" t="s">
        <v>18</v>
      </c>
      <c r="B19" s="21">
        <v>50</v>
      </c>
      <c r="C19" s="21">
        <v>13796192</v>
      </c>
      <c r="D19" s="21">
        <v>4829106</v>
      </c>
      <c r="E19" s="21">
        <v>5535404</v>
      </c>
      <c r="F19" s="21">
        <v>1816657</v>
      </c>
      <c r="G19" s="21">
        <v>1546250</v>
      </c>
      <c r="H19" s="22">
        <f t="shared" si="0"/>
        <v>1.4103078844624706</v>
      </c>
    </row>
    <row r="20" spans="1:8">
      <c r="A20" s="20" t="s">
        <v>19</v>
      </c>
      <c r="B20" s="21">
        <v>13</v>
      </c>
      <c r="C20" s="21">
        <v>13961701</v>
      </c>
      <c r="D20" s="21">
        <v>4886563</v>
      </c>
      <c r="E20" s="21">
        <v>6558832</v>
      </c>
      <c r="F20" s="21">
        <v>1651912</v>
      </c>
      <c r="G20" s="21">
        <v>1438565</v>
      </c>
      <c r="H20" s="22">
        <f t="shared" si="0"/>
        <v>1.3120902582452731</v>
      </c>
    </row>
    <row r="21" spans="1:8">
      <c r="A21" s="20" t="s">
        <v>22</v>
      </c>
      <c r="B21" s="21">
        <v>12</v>
      </c>
      <c r="C21" s="21">
        <v>1094371</v>
      </c>
      <c r="D21" s="21">
        <v>382867</v>
      </c>
      <c r="E21" s="21">
        <v>720482</v>
      </c>
      <c r="F21" s="21">
        <v>348278</v>
      </c>
      <c r="G21" s="21">
        <v>164091</v>
      </c>
      <c r="H21" s="22">
        <f t="shared" si="0"/>
        <v>0.14966456334314066</v>
      </c>
    </row>
    <row r="22" spans="1:8">
      <c r="A22" s="20" t="s">
        <v>25</v>
      </c>
      <c r="B22" s="21">
        <v>15</v>
      </c>
      <c r="C22" s="21">
        <v>5789084</v>
      </c>
      <c r="D22" s="21">
        <v>2025859</v>
      </c>
      <c r="E22" s="21">
        <v>3459180</v>
      </c>
      <c r="F22" s="21">
        <v>1346211</v>
      </c>
      <c r="G22" s="21">
        <v>1007019</v>
      </c>
      <c r="H22" s="22">
        <f t="shared" si="0"/>
        <v>0.91848461471528697</v>
      </c>
    </row>
    <row r="23" spans="1:8">
      <c r="A23" s="20" t="s">
        <v>27</v>
      </c>
      <c r="B23" s="21">
        <v>26</v>
      </c>
      <c r="C23" s="21">
        <v>138142971</v>
      </c>
      <c r="D23" s="21">
        <v>48350955</v>
      </c>
      <c r="E23" s="21">
        <v>118470426</v>
      </c>
      <c r="F23" s="21">
        <v>72284926</v>
      </c>
      <c r="G23" s="21">
        <v>41809063</v>
      </c>
      <c r="H23" s="22">
        <f t="shared" si="0"/>
        <v>38.133323324745774</v>
      </c>
    </row>
    <row r="24" spans="1:8">
      <c r="A24" s="20" t="s">
        <v>28</v>
      </c>
      <c r="B24" s="21">
        <v>193</v>
      </c>
      <c r="C24" s="21">
        <v>73948833</v>
      </c>
      <c r="D24" s="21">
        <v>25882384</v>
      </c>
      <c r="E24" s="21">
        <v>46504284</v>
      </c>
      <c r="F24" s="21">
        <v>13651147</v>
      </c>
      <c r="G24" s="21">
        <v>10326940</v>
      </c>
      <c r="H24" s="22">
        <f t="shared" si="0"/>
        <v>9.4190233819698399</v>
      </c>
    </row>
    <row r="25" spans="1:8">
      <c r="A25" s="23" t="s">
        <v>29</v>
      </c>
      <c r="B25" s="21">
        <v>44</v>
      </c>
      <c r="C25" s="21">
        <v>37228957</v>
      </c>
      <c r="D25" s="21">
        <v>13032198</v>
      </c>
      <c r="E25" s="21">
        <v>29790099</v>
      </c>
      <c r="F25" s="21">
        <v>7561364</v>
      </c>
      <c r="G25" s="21">
        <v>5560456</v>
      </c>
      <c r="H25" s="22">
        <f t="shared" si="0"/>
        <v>5.0715957561886178</v>
      </c>
    </row>
    <row r="26" spans="1:8">
      <c r="A26" s="23" t="s">
        <v>30</v>
      </c>
      <c r="B26" s="21">
        <v>149</v>
      </c>
      <c r="C26" s="21">
        <v>36719875</v>
      </c>
      <c r="D26" s="21">
        <v>12850185</v>
      </c>
      <c r="E26" s="21">
        <v>16714186</v>
      </c>
      <c r="F26" s="21">
        <v>6089783</v>
      </c>
      <c r="G26" s="21">
        <v>4766484</v>
      </c>
      <c r="H26" s="22">
        <f t="shared" si="0"/>
        <v>4.3474276257812212</v>
      </c>
    </row>
    <row r="27" spans="1:8">
      <c r="A27" s="20" t="s">
        <v>31</v>
      </c>
      <c r="B27" s="21">
        <v>48</v>
      </c>
      <c r="C27" s="21">
        <v>2639887</v>
      </c>
      <c r="D27" s="21">
        <v>931906</v>
      </c>
      <c r="E27" s="21">
        <v>812003</v>
      </c>
      <c r="F27" s="21">
        <v>453707</v>
      </c>
      <c r="G27" s="21">
        <v>268015</v>
      </c>
      <c r="H27" s="22">
        <f t="shared" si="0"/>
        <v>0.24445184650231788</v>
      </c>
    </row>
    <row r="28" spans="1:8">
      <c r="A28" s="20" t="s">
        <v>32</v>
      </c>
      <c r="B28" s="21">
        <v>12</v>
      </c>
      <c r="C28" s="21">
        <v>682411</v>
      </c>
      <c r="D28" s="21">
        <v>238777</v>
      </c>
      <c r="E28" s="21">
        <v>167198</v>
      </c>
      <c r="F28" s="21">
        <v>63913</v>
      </c>
      <c r="G28" s="21">
        <v>49242</v>
      </c>
      <c r="H28" s="22">
        <f t="shared" si="0"/>
        <v>4.4912776618723338E-2</v>
      </c>
    </row>
    <row r="29" spans="1:8">
      <c r="A29" s="20" t="s">
        <v>33</v>
      </c>
      <c r="B29" s="21">
        <v>38</v>
      </c>
      <c r="C29" s="21">
        <v>3983990</v>
      </c>
      <c r="D29" s="21">
        <v>1395691</v>
      </c>
      <c r="E29" s="21">
        <v>504153</v>
      </c>
      <c r="F29" s="21">
        <v>473335</v>
      </c>
      <c r="G29" s="21">
        <v>93926</v>
      </c>
      <c r="H29" s="22">
        <f t="shared" si="0"/>
        <v>8.5668280262584967E-2</v>
      </c>
    </row>
    <row r="30" spans="1:8">
      <c r="A30" s="20" t="s">
        <v>34</v>
      </c>
      <c r="B30" s="21">
        <v>114</v>
      </c>
      <c r="C30" s="21">
        <v>5159899</v>
      </c>
      <c r="D30" s="21">
        <v>1801913</v>
      </c>
      <c r="E30" s="21">
        <v>1641880</v>
      </c>
      <c r="F30" s="21">
        <v>1080404</v>
      </c>
      <c r="G30" s="21">
        <v>432987</v>
      </c>
      <c r="H30" s="22">
        <f t="shared" si="0"/>
        <v>0.39491995470962116</v>
      </c>
    </row>
    <row r="31" spans="1:8">
      <c r="A31" s="20" t="s">
        <v>35</v>
      </c>
      <c r="B31" s="21">
        <v>236</v>
      </c>
      <c r="C31" s="21">
        <v>26738550</v>
      </c>
      <c r="D31" s="21">
        <v>9354038</v>
      </c>
      <c r="E31" s="21">
        <v>10472197</v>
      </c>
      <c r="F31" s="21">
        <v>3930982</v>
      </c>
      <c r="G31" s="21">
        <v>2849501</v>
      </c>
      <c r="H31" s="22">
        <f t="shared" si="0"/>
        <v>2.5989805834009339</v>
      </c>
    </row>
    <row r="32" spans="1:8">
      <c r="A32" s="20" t="s">
        <v>36</v>
      </c>
      <c r="B32" s="21">
        <v>183</v>
      </c>
      <c r="C32" s="21">
        <v>57472258</v>
      </c>
      <c r="D32" s="21">
        <v>20122168</v>
      </c>
      <c r="E32" s="21">
        <v>31316487</v>
      </c>
      <c r="F32" s="21">
        <v>7363216</v>
      </c>
      <c r="G32" s="21">
        <v>5958609</v>
      </c>
      <c r="H32" s="22">
        <f t="shared" si="0"/>
        <v>5.434744221910452</v>
      </c>
    </row>
    <row r="33" spans="1:9" ht="12.75" customHeight="1">
      <c r="A33" s="24" t="s">
        <v>123</v>
      </c>
      <c r="B33" s="25"/>
      <c r="C33" s="25"/>
      <c r="D33" s="25"/>
      <c r="E33" s="25"/>
      <c r="F33" s="25"/>
      <c r="G33" s="25"/>
      <c r="H33" s="26"/>
      <c r="I33" s="27"/>
    </row>
    <row r="34" spans="1:9">
      <c r="A34" s="23" t="s">
        <v>124</v>
      </c>
      <c r="B34" s="25">
        <v>65</v>
      </c>
      <c r="C34" s="28">
        <v>14115872</v>
      </c>
      <c r="D34" s="28">
        <v>4929992</v>
      </c>
      <c r="E34" s="28">
        <v>6983480</v>
      </c>
      <c r="F34" s="28">
        <v>3192399</v>
      </c>
      <c r="G34" s="28">
        <v>2794293</v>
      </c>
      <c r="H34" s="22">
        <f t="shared" si="0"/>
        <v>2.5486263213570184</v>
      </c>
      <c r="I34" s="27"/>
    </row>
    <row r="35" spans="1:9">
      <c r="A35" s="20" t="s">
        <v>37</v>
      </c>
      <c r="B35" s="21">
        <v>86</v>
      </c>
      <c r="C35" s="21">
        <v>27049100</v>
      </c>
      <c r="D35" s="21">
        <v>9495562</v>
      </c>
      <c r="E35" s="21">
        <v>11445176</v>
      </c>
      <c r="F35" s="21">
        <v>5473202</v>
      </c>
      <c r="G35" s="21">
        <v>2246256</v>
      </c>
      <c r="H35" s="22">
        <f t="shared" si="0"/>
        <v>2.0487712512990339</v>
      </c>
      <c r="I35" s="27"/>
    </row>
    <row r="36" spans="1:9">
      <c r="A36" s="23" t="s">
        <v>38</v>
      </c>
      <c r="B36" s="21">
        <v>53</v>
      </c>
      <c r="C36" s="21">
        <v>6332026</v>
      </c>
      <c r="D36" s="21">
        <v>2223391</v>
      </c>
      <c r="E36" s="21">
        <v>4975083</v>
      </c>
      <c r="F36" s="21">
        <v>4277827</v>
      </c>
      <c r="G36" s="21">
        <v>1075152</v>
      </c>
      <c r="H36" s="22">
        <f t="shared" si="0"/>
        <v>0.9806275457368433</v>
      </c>
    </row>
    <row r="37" spans="1:9">
      <c r="A37" s="23" t="s">
        <v>39</v>
      </c>
      <c r="B37" s="21">
        <v>33</v>
      </c>
      <c r="C37" s="21">
        <v>20717075</v>
      </c>
      <c r="D37" s="21">
        <v>7272171</v>
      </c>
      <c r="E37" s="21">
        <v>6470093</v>
      </c>
      <c r="F37" s="21">
        <v>1195375</v>
      </c>
      <c r="G37" s="21">
        <v>1171104</v>
      </c>
      <c r="H37" s="22">
        <f t="shared" si="0"/>
        <v>1.0681437055621905</v>
      </c>
    </row>
    <row r="38" spans="1:9">
      <c r="A38" s="24" t="s">
        <v>126</v>
      </c>
      <c r="B38" s="29"/>
      <c r="C38" s="25"/>
      <c r="D38" s="25"/>
      <c r="E38" s="25"/>
      <c r="F38" s="25"/>
      <c r="G38" s="25"/>
      <c r="H38" s="26"/>
      <c r="I38" s="27"/>
    </row>
    <row r="39" spans="1:9">
      <c r="A39" s="23" t="s">
        <v>125</v>
      </c>
      <c r="B39" s="29">
        <v>136</v>
      </c>
      <c r="C39" s="28">
        <v>12385844</v>
      </c>
      <c r="D39" s="28">
        <v>4330912</v>
      </c>
      <c r="E39" s="28">
        <v>6790440</v>
      </c>
      <c r="F39" s="28">
        <v>2167613</v>
      </c>
      <c r="G39" s="28">
        <v>1705598</v>
      </c>
      <c r="H39" s="22">
        <f t="shared" si="0"/>
        <v>1.5556464395301024</v>
      </c>
      <c r="I39" s="27"/>
    </row>
    <row r="40" spans="1:9">
      <c r="A40" s="17" t="s">
        <v>7</v>
      </c>
      <c r="B40" s="18">
        <v>1084</v>
      </c>
      <c r="C40" s="18">
        <v>116629816</v>
      </c>
      <c r="D40" s="18">
        <v>40806967</v>
      </c>
      <c r="E40" s="18">
        <v>25165597</v>
      </c>
      <c r="F40" s="18">
        <v>10667346</v>
      </c>
      <c r="G40" s="18">
        <v>5881591</v>
      </c>
      <c r="H40" s="19">
        <f t="shared" si="0"/>
        <v>5.3644974360443047</v>
      </c>
      <c r="I40" s="27"/>
    </row>
    <row r="41" spans="1:9">
      <c r="A41" s="20" t="s">
        <v>41</v>
      </c>
      <c r="B41" s="21">
        <v>804</v>
      </c>
      <c r="C41" s="21">
        <v>53029437</v>
      </c>
      <c r="D41" s="21">
        <v>18548349</v>
      </c>
      <c r="E41" s="21">
        <v>16650955</v>
      </c>
      <c r="F41" s="21">
        <v>5635380</v>
      </c>
      <c r="G41" s="21">
        <v>3472882</v>
      </c>
      <c r="H41" s="22">
        <f t="shared" si="0"/>
        <v>3.1675556128748865</v>
      </c>
    </row>
    <row r="42" spans="1:9">
      <c r="A42" s="23" t="s">
        <v>42</v>
      </c>
      <c r="B42" s="21">
        <v>517</v>
      </c>
      <c r="C42" s="21">
        <v>16793736</v>
      </c>
      <c r="D42" s="21">
        <v>5870512</v>
      </c>
      <c r="E42" s="21">
        <v>6458702</v>
      </c>
      <c r="F42" s="21">
        <v>2237602</v>
      </c>
      <c r="G42" s="21">
        <v>1160706</v>
      </c>
      <c r="H42" s="22">
        <f t="shared" si="0"/>
        <v>1.058659869583118</v>
      </c>
    </row>
    <row r="43" spans="1:9">
      <c r="A43" s="30" t="s">
        <v>43</v>
      </c>
      <c r="B43" s="21">
        <v>117</v>
      </c>
      <c r="C43" s="21">
        <v>1460625</v>
      </c>
      <c r="D43" s="21">
        <v>508868</v>
      </c>
      <c r="E43" s="21">
        <v>158627</v>
      </c>
      <c r="F43" s="21">
        <v>75159</v>
      </c>
      <c r="G43" s="21">
        <v>39694</v>
      </c>
      <c r="H43" s="22">
        <f t="shared" si="0"/>
        <v>3.6204210939921294E-2</v>
      </c>
    </row>
    <row r="44" spans="1:9">
      <c r="A44" s="30" t="s">
        <v>44</v>
      </c>
      <c r="B44" s="21">
        <v>400</v>
      </c>
      <c r="C44" s="21">
        <v>15333111</v>
      </c>
      <c r="D44" s="21">
        <v>5361643</v>
      </c>
      <c r="E44" s="21">
        <v>6300075</v>
      </c>
      <c r="F44" s="21">
        <v>2162444</v>
      </c>
      <c r="G44" s="21">
        <v>1121012</v>
      </c>
      <c r="H44" s="22">
        <f t="shared" si="0"/>
        <v>1.0224556586431965</v>
      </c>
    </row>
    <row r="45" spans="1:9">
      <c r="A45" s="23" t="s">
        <v>45</v>
      </c>
      <c r="B45" s="21">
        <v>287</v>
      </c>
      <c r="C45" s="21">
        <v>36235701</v>
      </c>
      <c r="D45" s="21">
        <v>12677837</v>
      </c>
      <c r="E45" s="21">
        <v>10192253</v>
      </c>
      <c r="F45" s="21">
        <v>3397777</v>
      </c>
      <c r="G45" s="21">
        <v>2312176</v>
      </c>
      <c r="H45" s="22">
        <f t="shared" si="0"/>
        <v>2.1088957432917685</v>
      </c>
    </row>
    <row r="46" spans="1:9">
      <c r="A46" s="30" t="s">
        <v>46</v>
      </c>
      <c r="B46" s="21">
        <v>79</v>
      </c>
      <c r="C46" s="21">
        <v>12375803</v>
      </c>
      <c r="D46" s="21">
        <v>4330471</v>
      </c>
      <c r="E46" s="21">
        <v>4313548</v>
      </c>
      <c r="F46" s="21">
        <v>777731</v>
      </c>
      <c r="G46" s="21">
        <v>656937</v>
      </c>
      <c r="H46" s="22">
        <f t="shared" si="0"/>
        <v>0.59918087676321552</v>
      </c>
    </row>
    <row r="47" spans="1:9">
      <c r="A47" s="30" t="s">
        <v>47</v>
      </c>
      <c r="B47" s="21">
        <v>78</v>
      </c>
      <c r="C47" s="21">
        <v>13894316</v>
      </c>
      <c r="D47" s="21">
        <v>4862737</v>
      </c>
      <c r="E47" s="21">
        <v>1112083</v>
      </c>
      <c r="F47" s="21">
        <v>375992</v>
      </c>
      <c r="G47" s="21">
        <v>369806</v>
      </c>
      <c r="H47" s="22">
        <f t="shared" si="0"/>
        <v>0.33729365724916949</v>
      </c>
    </row>
    <row r="48" spans="1:9">
      <c r="A48" s="30" t="s">
        <v>49</v>
      </c>
      <c r="B48" s="21">
        <v>130</v>
      </c>
      <c r="C48" s="21">
        <v>9965582</v>
      </c>
      <c r="D48" s="21">
        <v>3484629</v>
      </c>
      <c r="E48" s="21">
        <v>4766623</v>
      </c>
      <c r="F48" s="21">
        <v>2244055</v>
      </c>
      <c r="G48" s="21">
        <v>1285433</v>
      </c>
      <c r="H48" s="22">
        <f t="shared" si="0"/>
        <v>1.1724212092793835</v>
      </c>
    </row>
    <row r="49" spans="1:9">
      <c r="A49" s="20" t="s">
        <v>50</v>
      </c>
      <c r="B49" s="21">
        <v>280</v>
      </c>
      <c r="C49" s="21">
        <v>63600379</v>
      </c>
      <c r="D49" s="21">
        <v>22258618</v>
      </c>
      <c r="E49" s="21">
        <v>8514642</v>
      </c>
      <c r="F49" s="21">
        <v>5031967</v>
      </c>
      <c r="G49" s="21">
        <v>2408709</v>
      </c>
      <c r="H49" s="22">
        <f t="shared" si="0"/>
        <v>2.1969418231694182</v>
      </c>
    </row>
    <row r="50" spans="1:9">
      <c r="A50" s="23" t="s">
        <v>52</v>
      </c>
      <c r="B50" s="21">
        <v>95</v>
      </c>
      <c r="C50" s="21">
        <v>4163805</v>
      </c>
      <c r="D50" s="21">
        <v>1456215</v>
      </c>
      <c r="E50" s="21">
        <v>352303</v>
      </c>
      <c r="F50" s="21">
        <v>104694</v>
      </c>
      <c r="G50" s="21">
        <v>101966</v>
      </c>
      <c r="H50" s="22">
        <f t="shared" si="0"/>
        <v>9.3001425220436709E-2</v>
      </c>
    </row>
    <row r="51" spans="1:9">
      <c r="A51" s="23" t="s">
        <v>53</v>
      </c>
      <c r="B51" s="21">
        <v>87</v>
      </c>
      <c r="C51" s="21">
        <v>10160953</v>
      </c>
      <c r="D51" s="21">
        <v>3556293</v>
      </c>
      <c r="E51" s="21">
        <v>1077366</v>
      </c>
      <c r="F51" s="21">
        <v>215586</v>
      </c>
      <c r="G51" s="21">
        <v>184112</v>
      </c>
      <c r="H51" s="22">
        <f t="shared" si="0"/>
        <v>0.16792537120398018</v>
      </c>
    </row>
    <row r="52" spans="1:9">
      <c r="A52" s="23" t="s">
        <v>54</v>
      </c>
      <c r="B52" s="21">
        <v>10</v>
      </c>
      <c r="C52" s="21">
        <v>29003647</v>
      </c>
      <c r="D52" s="21">
        <v>10151263</v>
      </c>
      <c r="E52" s="21">
        <v>3744163</v>
      </c>
      <c r="F52" s="21">
        <v>2963439</v>
      </c>
      <c r="G52" s="21">
        <v>1219828</v>
      </c>
      <c r="H52" s="22"/>
    </row>
    <row r="53" spans="1:9">
      <c r="A53" s="23" t="s">
        <v>55</v>
      </c>
      <c r="B53" s="21">
        <v>89</v>
      </c>
      <c r="C53" s="21">
        <v>20271974</v>
      </c>
      <c r="D53" s="21">
        <v>7094847</v>
      </c>
      <c r="E53" s="21">
        <v>3340810</v>
      </c>
      <c r="F53" s="21">
        <v>1748248</v>
      </c>
      <c r="G53" s="21">
        <v>902802</v>
      </c>
      <c r="H53" s="22">
        <f t="shared" si="0"/>
        <v>0.82343009132319311</v>
      </c>
    </row>
    <row r="54" spans="1:9">
      <c r="A54" s="17" t="s">
        <v>8</v>
      </c>
      <c r="B54" s="18">
        <v>92</v>
      </c>
      <c r="C54" s="18">
        <v>15882067</v>
      </c>
      <c r="D54" s="18">
        <v>5558038</v>
      </c>
      <c r="E54" s="18">
        <v>1966529</v>
      </c>
      <c r="F54" s="18">
        <v>352094</v>
      </c>
      <c r="G54" s="18">
        <v>282981</v>
      </c>
      <c r="H54" s="19">
        <f t="shared" si="0"/>
        <v>0.25810207628331405</v>
      </c>
    </row>
    <row r="55" spans="1:9">
      <c r="A55" s="17" t="s">
        <v>9</v>
      </c>
      <c r="B55" s="18">
        <v>798</v>
      </c>
      <c r="C55" s="18">
        <v>70076909</v>
      </c>
      <c r="D55" s="18">
        <v>24535560</v>
      </c>
      <c r="E55" s="18">
        <v>25778192</v>
      </c>
      <c r="F55" s="18">
        <v>7185194</v>
      </c>
      <c r="G55" s="18">
        <v>5985024</v>
      </c>
      <c r="H55" s="19">
        <f t="shared" si="0"/>
        <v>5.4588368865947379</v>
      </c>
    </row>
    <row r="56" spans="1:9">
      <c r="A56" s="20" t="s">
        <v>294</v>
      </c>
      <c r="B56" s="21">
        <v>96</v>
      </c>
      <c r="C56" s="21">
        <v>23588539</v>
      </c>
      <c r="D56" s="21">
        <v>8254397</v>
      </c>
      <c r="E56" s="21">
        <v>14360516</v>
      </c>
      <c r="F56" s="21">
        <v>3356891</v>
      </c>
      <c r="G56" s="21">
        <v>2953152</v>
      </c>
      <c r="H56" s="22">
        <f t="shared" si="0"/>
        <v>2.6935188679813185</v>
      </c>
    </row>
    <row r="57" spans="1:9">
      <c r="A57" s="20" t="s">
        <v>295</v>
      </c>
      <c r="B57" s="21">
        <v>593</v>
      </c>
      <c r="C57" s="21">
        <v>12015655</v>
      </c>
      <c r="D57" s="21">
        <v>4207211</v>
      </c>
      <c r="E57" s="21">
        <v>5051796</v>
      </c>
      <c r="F57" s="21">
        <v>2023495</v>
      </c>
      <c r="G57" s="21">
        <v>1581215</v>
      </c>
      <c r="H57" s="22">
        <f t="shared" si="0"/>
        <v>1.4421988562847698</v>
      </c>
      <c r="I57" s="27"/>
    </row>
    <row r="58" spans="1:9">
      <c r="A58" s="20" t="s">
        <v>59</v>
      </c>
      <c r="B58" s="21">
        <v>29</v>
      </c>
      <c r="C58" s="21">
        <v>7602683</v>
      </c>
      <c r="D58" s="21">
        <v>2670740</v>
      </c>
      <c r="E58" s="21">
        <v>3402898</v>
      </c>
      <c r="F58" s="21">
        <v>636530</v>
      </c>
      <c r="G58" s="21">
        <v>578163</v>
      </c>
      <c r="H58" s="22">
        <f t="shared" si="0"/>
        <v>0.52733247366497993</v>
      </c>
      <c r="I58" s="27"/>
    </row>
    <row r="59" spans="1:9">
      <c r="A59" s="20" t="s">
        <v>60</v>
      </c>
      <c r="B59" s="21">
        <v>31</v>
      </c>
      <c r="C59" s="21">
        <v>11700321</v>
      </c>
      <c r="D59" s="21">
        <v>4094811</v>
      </c>
      <c r="E59" s="21">
        <v>963015</v>
      </c>
      <c r="F59" s="21">
        <v>341521</v>
      </c>
      <c r="G59" s="21">
        <v>199709</v>
      </c>
      <c r="H59" s="22">
        <f t="shared" si="0"/>
        <v>0.18215112517258886</v>
      </c>
      <c r="I59" s="27"/>
    </row>
    <row r="60" spans="1:9">
      <c r="A60" s="24" t="s">
        <v>118</v>
      </c>
      <c r="B60" s="29"/>
      <c r="C60" s="25"/>
      <c r="D60" s="25"/>
      <c r="E60" s="25"/>
      <c r="F60" s="25"/>
      <c r="G60" s="25"/>
      <c r="H60" s="26"/>
      <c r="I60" s="27"/>
    </row>
    <row r="61" spans="1:9">
      <c r="A61" s="23" t="s">
        <v>119</v>
      </c>
      <c r="B61" s="29">
        <v>28</v>
      </c>
      <c r="C61" s="28">
        <v>882083</v>
      </c>
      <c r="D61" s="28">
        <v>308177</v>
      </c>
      <c r="E61" s="28">
        <v>102291</v>
      </c>
      <c r="F61" s="28">
        <v>90528</v>
      </c>
      <c r="G61" s="28">
        <v>32557</v>
      </c>
      <c r="H61" s="22">
        <f t="shared" ref="H61" si="1">G61/$G$12*100</f>
        <v>2.9694676665768572E-2</v>
      </c>
      <c r="I61" s="27"/>
    </row>
    <row r="62" spans="1:9">
      <c r="A62" s="20" t="s">
        <v>61</v>
      </c>
      <c r="B62" s="21">
        <v>22</v>
      </c>
      <c r="C62" s="21">
        <v>14287627</v>
      </c>
      <c r="D62" s="21">
        <v>5000223</v>
      </c>
      <c r="E62" s="21">
        <v>1897676</v>
      </c>
      <c r="F62" s="21">
        <v>736229</v>
      </c>
      <c r="G62" s="21">
        <v>640227</v>
      </c>
      <c r="H62" s="22">
        <f t="shared" si="0"/>
        <v>0.58393997474260573</v>
      </c>
      <c r="I62" s="27"/>
    </row>
    <row r="63" spans="1:9">
      <c r="A63" s="31" t="s">
        <v>108</v>
      </c>
      <c r="B63" s="32"/>
      <c r="C63" s="33"/>
      <c r="D63" s="33"/>
      <c r="E63" s="33"/>
      <c r="F63" s="33"/>
      <c r="G63" s="33"/>
      <c r="H63" s="34"/>
      <c r="I63" s="27"/>
    </row>
    <row r="64" spans="1:9">
      <c r="A64" s="35" t="s">
        <v>109</v>
      </c>
      <c r="B64" s="32">
        <v>965</v>
      </c>
      <c r="C64" s="28">
        <v>94840147</v>
      </c>
      <c r="D64" s="28">
        <v>33862281</v>
      </c>
      <c r="E64" s="28">
        <v>42023443</v>
      </c>
      <c r="F64" s="28">
        <v>18939526</v>
      </c>
      <c r="G64" s="28">
        <v>5764287</v>
      </c>
      <c r="H64" s="22">
        <f t="shared" ref="H64" si="2">G64/$G$12*100</f>
        <v>5.2575064862761653</v>
      </c>
      <c r="I64" s="27"/>
    </row>
    <row r="65" spans="1:9">
      <c r="A65" s="20" t="s">
        <v>62</v>
      </c>
      <c r="B65" s="21">
        <v>639</v>
      </c>
      <c r="C65" s="21">
        <v>91963354</v>
      </c>
      <c r="D65" s="21">
        <v>32852758</v>
      </c>
      <c r="E65" s="21">
        <v>41008385</v>
      </c>
      <c r="F65" s="21">
        <v>18556675</v>
      </c>
      <c r="G65" s="21">
        <v>5592493</v>
      </c>
      <c r="H65" s="22">
        <f t="shared" si="0"/>
        <v>5.1008161498471623</v>
      </c>
      <c r="I65" s="27"/>
    </row>
    <row r="66" spans="1:9">
      <c r="A66" s="23" t="s">
        <v>65</v>
      </c>
      <c r="B66" s="21">
        <v>27</v>
      </c>
      <c r="C66" s="21">
        <v>14298696</v>
      </c>
      <c r="D66" s="21">
        <v>5004388</v>
      </c>
      <c r="E66" s="21">
        <v>5361146</v>
      </c>
      <c r="F66" s="21">
        <v>2979122</v>
      </c>
      <c r="G66" s="21">
        <v>1134646</v>
      </c>
      <c r="H66" s="22">
        <f t="shared" si="0"/>
        <v>1.0348909942595339</v>
      </c>
      <c r="I66" s="27"/>
    </row>
    <row r="67" spans="1:9">
      <c r="A67" s="23" t="s">
        <v>66</v>
      </c>
      <c r="B67" s="21">
        <v>122</v>
      </c>
      <c r="C67" s="21">
        <v>21164328</v>
      </c>
      <c r="D67" s="21">
        <v>7429484</v>
      </c>
      <c r="E67" s="21">
        <v>8194539</v>
      </c>
      <c r="F67" s="21">
        <v>6356657</v>
      </c>
      <c r="G67" s="21">
        <v>1534059</v>
      </c>
      <c r="H67" s="22">
        <f t="shared" si="0"/>
        <v>1.3991886841911807</v>
      </c>
      <c r="I67" s="27"/>
    </row>
    <row r="68" spans="1:9">
      <c r="A68" s="23" t="s">
        <v>67</v>
      </c>
      <c r="B68" s="21">
        <v>453</v>
      </c>
      <c r="C68" s="21">
        <v>55678744</v>
      </c>
      <c r="D68" s="21">
        <v>20132191</v>
      </c>
      <c r="E68" s="21">
        <v>27414818</v>
      </c>
      <c r="F68" s="21">
        <v>9215437</v>
      </c>
      <c r="G68" s="21">
        <v>2919494</v>
      </c>
      <c r="H68" s="22">
        <f t="shared" si="0"/>
        <v>2.6628199882560231</v>
      </c>
      <c r="I68" s="27"/>
    </row>
    <row r="69" spans="1:9">
      <c r="A69" s="30" t="s">
        <v>296</v>
      </c>
      <c r="B69" s="21">
        <v>80</v>
      </c>
      <c r="C69" s="21">
        <v>25824577</v>
      </c>
      <c r="D69" s="21">
        <v>9316242</v>
      </c>
      <c r="E69" s="21">
        <v>20847393</v>
      </c>
      <c r="F69" s="21">
        <v>7280693</v>
      </c>
      <c r="G69" s="21">
        <v>1496902</v>
      </c>
      <c r="H69" s="22">
        <f t="shared" si="0"/>
        <v>1.3652984270768898</v>
      </c>
      <c r="I69" s="27"/>
    </row>
    <row r="70" spans="1:9">
      <c r="A70" s="30" t="s">
        <v>297</v>
      </c>
      <c r="B70" s="21">
        <v>86</v>
      </c>
      <c r="C70" s="21">
        <v>4142791</v>
      </c>
      <c r="D70" s="21">
        <v>1746148</v>
      </c>
      <c r="E70" s="21">
        <v>1255961</v>
      </c>
      <c r="F70" s="21">
        <v>174574</v>
      </c>
      <c r="G70" s="21">
        <v>133290</v>
      </c>
      <c r="H70" s="22">
        <f t="shared" si="0"/>
        <v>0.1215715039094601</v>
      </c>
      <c r="I70" s="27"/>
    </row>
    <row r="71" spans="1:9">
      <c r="A71" s="30" t="s">
        <v>298</v>
      </c>
      <c r="B71" s="21">
        <v>238</v>
      </c>
      <c r="C71" s="21">
        <v>22840627</v>
      </c>
      <c r="D71" s="21">
        <v>8065619</v>
      </c>
      <c r="E71" s="21">
        <v>3508749</v>
      </c>
      <c r="F71" s="21">
        <v>805454</v>
      </c>
      <c r="G71" s="21">
        <v>611565</v>
      </c>
      <c r="H71" s="22">
        <f t="shared" si="0"/>
        <v>0.5577978602174879</v>
      </c>
      <c r="I71" s="27"/>
    </row>
    <row r="72" spans="1:9">
      <c r="A72" s="30" t="s">
        <v>299</v>
      </c>
      <c r="B72" s="21">
        <v>49</v>
      </c>
      <c r="C72" s="21">
        <v>2870750</v>
      </c>
      <c r="D72" s="21">
        <v>1004182</v>
      </c>
      <c r="E72" s="21">
        <v>1802715</v>
      </c>
      <c r="F72" s="21">
        <v>954716</v>
      </c>
      <c r="G72" s="21">
        <v>677736</v>
      </c>
      <c r="H72" s="22">
        <f t="shared" si="0"/>
        <v>0.61815128496947891</v>
      </c>
      <c r="I72" s="27"/>
    </row>
    <row r="73" spans="1:9">
      <c r="A73" s="23" t="s">
        <v>300</v>
      </c>
      <c r="B73" s="21">
        <v>36</v>
      </c>
      <c r="C73" s="21">
        <v>821586</v>
      </c>
      <c r="D73" s="21">
        <v>286696</v>
      </c>
      <c r="E73" s="21">
        <v>37882</v>
      </c>
      <c r="F73" s="21">
        <v>5459</v>
      </c>
      <c r="G73" s="21">
        <v>4294</v>
      </c>
      <c r="H73" s="22">
        <f t="shared" si="0"/>
        <v>3.9164831404248004E-3</v>
      </c>
      <c r="I73" s="27"/>
    </row>
    <row r="74" spans="1:9">
      <c r="A74" s="20" t="s">
        <v>70</v>
      </c>
      <c r="B74" s="21">
        <v>327</v>
      </c>
      <c r="C74" s="21">
        <v>2876793</v>
      </c>
      <c r="D74" s="21">
        <v>1009524</v>
      </c>
      <c r="E74" s="21">
        <v>1015058</v>
      </c>
      <c r="F74" s="21">
        <v>382851</v>
      </c>
      <c r="G74" s="21">
        <v>171794</v>
      </c>
      <c r="H74" s="22">
        <f t="shared" si="0"/>
        <v>0.15669033642900285</v>
      </c>
      <c r="I74" s="27"/>
    </row>
    <row r="75" spans="1:9">
      <c r="A75" s="17" t="s">
        <v>10</v>
      </c>
      <c r="B75" s="18">
        <v>2399</v>
      </c>
      <c r="C75" s="18">
        <v>113106279</v>
      </c>
      <c r="D75" s="18">
        <v>39591920</v>
      </c>
      <c r="E75" s="18">
        <v>55773526</v>
      </c>
      <c r="F75" s="18">
        <v>48276047</v>
      </c>
      <c r="G75" s="18">
        <v>13712090</v>
      </c>
      <c r="H75" s="19">
        <f t="shared" si="0"/>
        <v>12.506560154864346</v>
      </c>
      <c r="I75" s="27"/>
    </row>
    <row r="76" spans="1:9">
      <c r="A76" s="20" t="s">
        <v>73</v>
      </c>
      <c r="B76" s="21">
        <v>552</v>
      </c>
      <c r="C76" s="21">
        <v>17589898</v>
      </c>
      <c r="D76" s="21">
        <v>6147180</v>
      </c>
      <c r="E76" s="21">
        <v>7380917</v>
      </c>
      <c r="F76" s="21">
        <v>2999789</v>
      </c>
      <c r="G76" s="21">
        <v>1681713</v>
      </c>
      <c r="H76" s="22">
        <f t="shared" si="0"/>
        <v>1.5338613440925042</v>
      </c>
      <c r="I76" s="27"/>
    </row>
    <row r="77" spans="1:9">
      <c r="A77" s="20" t="s">
        <v>74</v>
      </c>
      <c r="B77" s="21">
        <v>1452</v>
      </c>
      <c r="C77" s="21">
        <v>71670684</v>
      </c>
      <c r="D77" s="21">
        <v>25093975</v>
      </c>
      <c r="E77" s="21">
        <v>35760010</v>
      </c>
      <c r="F77" s="21">
        <v>37721138</v>
      </c>
      <c r="G77" s="21">
        <v>8171288</v>
      </c>
      <c r="H77" s="22">
        <f t="shared" ref="H77:H85" si="3">G77/$G$12*100</f>
        <v>7.4528904721833928</v>
      </c>
      <c r="I77" s="27"/>
    </row>
    <row r="78" spans="1:9">
      <c r="A78" s="24" t="s">
        <v>112</v>
      </c>
      <c r="B78" s="29"/>
      <c r="C78" s="25"/>
      <c r="D78" s="25"/>
      <c r="E78" s="25"/>
      <c r="F78" s="25"/>
      <c r="G78" s="25"/>
      <c r="H78" s="26"/>
      <c r="I78" s="27"/>
    </row>
    <row r="79" spans="1:9">
      <c r="A79" s="23" t="s">
        <v>113</v>
      </c>
      <c r="B79" s="29">
        <v>101</v>
      </c>
      <c r="C79" s="28">
        <v>3886605</v>
      </c>
      <c r="D79" s="28">
        <v>1357941</v>
      </c>
      <c r="E79" s="28">
        <v>1253562</v>
      </c>
      <c r="F79" s="28">
        <v>402227</v>
      </c>
      <c r="G79" s="28">
        <v>290962</v>
      </c>
      <c r="H79" s="22">
        <f t="shared" si="3"/>
        <v>0.26538140836149993</v>
      </c>
      <c r="I79" s="27"/>
    </row>
    <row r="80" spans="1:9">
      <c r="A80" s="24" t="s">
        <v>115</v>
      </c>
      <c r="B80" s="25"/>
      <c r="C80" s="25"/>
      <c r="D80" s="25"/>
      <c r="E80" s="25"/>
      <c r="F80" s="25"/>
      <c r="G80" s="25"/>
      <c r="H80" s="26"/>
      <c r="I80" s="27"/>
    </row>
    <row r="81" spans="1:9">
      <c r="A81" s="23" t="s">
        <v>114</v>
      </c>
      <c r="B81" s="36">
        <v>56</v>
      </c>
      <c r="C81" s="28">
        <v>2388453</v>
      </c>
      <c r="D81" s="28">
        <v>834723</v>
      </c>
      <c r="E81" s="28">
        <v>360743</v>
      </c>
      <c r="F81" s="28">
        <v>97347</v>
      </c>
      <c r="G81" s="28">
        <v>73709</v>
      </c>
      <c r="H81" s="22">
        <f t="shared" si="3"/>
        <v>6.7228704191330146E-2</v>
      </c>
      <c r="I81" s="27"/>
    </row>
    <row r="82" spans="1:9">
      <c r="A82" s="20" t="s">
        <v>75</v>
      </c>
      <c r="B82" s="21">
        <v>139</v>
      </c>
      <c r="C82" s="21">
        <v>410232</v>
      </c>
      <c r="D82" s="21">
        <v>146035</v>
      </c>
      <c r="E82" s="21">
        <v>168303</v>
      </c>
      <c r="F82" s="21">
        <v>110176</v>
      </c>
      <c r="G82" s="21">
        <v>19760</v>
      </c>
      <c r="H82" s="22">
        <f t="shared" si="3"/>
        <v>1.8022754274521206E-2</v>
      </c>
      <c r="I82" s="27"/>
    </row>
    <row r="83" spans="1:9">
      <c r="A83" s="20" t="s">
        <v>76</v>
      </c>
      <c r="B83" s="21">
        <v>84</v>
      </c>
      <c r="C83" s="21">
        <v>16329914</v>
      </c>
      <c r="D83" s="21">
        <v>5721679</v>
      </c>
      <c r="E83" s="21">
        <v>10698897</v>
      </c>
      <c r="F83" s="21">
        <v>6908465</v>
      </c>
      <c r="G83" s="21">
        <v>3444104</v>
      </c>
      <c r="H83" s="22">
        <f t="shared" si="3"/>
        <v>3.1413076967558498</v>
      </c>
      <c r="I83" s="27"/>
    </row>
    <row r="84" spans="1:9">
      <c r="A84" s="20" t="s">
        <v>79</v>
      </c>
      <c r="B84" s="21">
        <v>14</v>
      </c>
      <c r="C84" s="21">
        <v>830493</v>
      </c>
      <c r="D84" s="21">
        <v>290389</v>
      </c>
      <c r="E84" s="21">
        <v>151094</v>
      </c>
      <c r="F84" s="21">
        <v>36905</v>
      </c>
      <c r="G84" s="21">
        <v>30554</v>
      </c>
      <c r="H84" s="22">
        <f t="shared" si="3"/>
        <v>2.7867775005249035E-2</v>
      </c>
      <c r="I84" s="27"/>
    </row>
    <row r="85" spans="1:9">
      <c r="A85" s="37" t="s">
        <v>301</v>
      </c>
      <c r="B85" s="38">
        <v>385</v>
      </c>
      <c r="C85" s="38">
        <v>655364</v>
      </c>
      <c r="D85" s="38">
        <v>224676</v>
      </c>
      <c r="E85" s="38">
        <v>79961</v>
      </c>
      <c r="F85" s="38">
        <v>83778</v>
      </c>
      <c r="G85" s="38">
        <v>19284</v>
      </c>
      <c r="H85" s="39">
        <f t="shared" si="3"/>
        <v>1.7588602906369787E-2</v>
      </c>
    </row>
    <row r="86" spans="1:9">
      <c r="A86" s="17"/>
      <c r="B86" s="40"/>
      <c r="C86" s="40"/>
      <c r="D86" s="40"/>
      <c r="E86" s="40"/>
      <c r="F86" s="40"/>
      <c r="G86" s="40"/>
      <c r="H86" s="19"/>
    </row>
    <row r="87" spans="1:9">
      <c r="A87" s="41" t="s">
        <v>81</v>
      </c>
    </row>
    <row r="88" spans="1:9">
      <c r="A88" s="41" t="s">
        <v>83</v>
      </c>
    </row>
    <row r="89" spans="1:9">
      <c r="A89" s="41" t="s">
        <v>82</v>
      </c>
    </row>
    <row r="90" spans="1:9">
      <c r="A90" s="41"/>
    </row>
    <row r="91" spans="1:9">
      <c r="A91" s="41" t="s">
        <v>304</v>
      </c>
    </row>
    <row r="102" spans="2:7">
      <c r="B102" s="41"/>
      <c r="C102" s="41"/>
      <c r="D102" s="41"/>
      <c r="E102" s="41"/>
      <c r="F102" s="41"/>
      <c r="G102" s="41"/>
    </row>
    <row r="103" spans="2:7">
      <c r="B103" s="41"/>
      <c r="C103" s="41"/>
      <c r="D103" s="41"/>
      <c r="E103" s="41"/>
      <c r="F103" s="41"/>
      <c r="G103" s="41"/>
    </row>
    <row r="104" spans="2:7">
      <c r="B104" s="41"/>
      <c r="C104" s="41"/>
      <c r="D104" s="41"/>
      <c r="E104" s="41"/>
      <c r="F104" s="41"/>
      <c r="G104" s="41"/>
    </row>
    <row r="105" spans="2:7">
      <c r="B105" s="41"/>
      <c r="C105" s="41"/>
      <c r="D105" s="41"/>
      <c r="E105" s="41"/>
      <c r="F105" s="41"/>
      <c r="G105" s="41"/>
    </row>
    <row r="106" spans="2:7">
      <c r="B106" s="41"/>
      <c r="C106" s="41"/>
      <c r="D106" s="41"/>
      <c r="E106" s="41"/>
      <c r="F106" s="41"/>
      <c r="G106" s="41"/>
    </row>
    <row r="107" spans="2:7">
      <c r="B107" s="41"/>
      <c r="C107" s="41"/>
      <c r="D107" s="41"/>
      <c r="E107" s="41"/>
      <c r="F107" s="41"/>
      <c r="G107" s="41"/>
    </row>
    <row r="108" spans="2:7">
      <c r="B108" s="41"/>
      <c r="C108" s="41"/>
      <c r="D108" s="41"/>
      <c r="E108" s="41"/>
      <c r="F108" s="41"/>
      <c r="G108" s="41"/>
    </row>
    <row r="109" spans="2:7">
      <c r="B109" s="41"/>
      <c r="C109" s="41"/>
      <c r="D109" s="41"/>
      <c r="E109" s="41"/>
      <c r="F109" s="41"/>
      <c r="G109" s="41"/>
    </row>
    <row r="110" spans="2:7">
      <c r="B110" s="41"/>
      <c r="C110" s="41"/>
      <c r="D110" s="41"/>
      <c r="E110" s="41"/>
      <c r="F110" s="41"/>
      <c r="G110" s="41"/>
    </row>
    <row r="111" spans="2:7">
      <c r="B111" s="41"/>
      <c r="C111" s="41"/>
      <c r="D111" s="41"/>
      <c r="E111" s="41"/>
      <c r="F111" s="41"/>
      <c r="G111" s="41"/>
    </row>
    <row r="112" spans="2:7">
      <c r="B112" s="41"/>
      <c r="C112" s="41"/>
      <c r="D112" s="41"/>
      <c r="E112" s="41"/>
      <c r="F112" s="41"/>
      <c r="G112" s="41"/>
    </row>
    <row r="113" spans="2:7">
      <c r="B113" s="41"/>
      <c r="C113" s="41"/>
      <c r="D113" s="41"/>
      <c r="E113" s="41"/>
      <c r="F113" s="41"/>
      <c r="G113" s="41"/>
    </row>
    <row r="114" spans="2:7">
      <c r="B114" s="41"/>
      <c r="C114" s="41"/>
      <c r="D114" s="41"/>
      <c r="E114" s="41"/>
      <c r="F114" s="41"/>
      <c r="G114" s="41"/>
    </row>
  </sheetData>
  <printOptions horizontalCentered="1"/>
  <pageMargins left="0.1" right="0.1" top="0.1" bottom="0.1" header="0.1" footer="0.1"/>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3"/>
  <sheetViews>
    <sheetView showGridLines="0" workbookViewId="0">
      <selection activeCell="A85" sqref="A85"/>
    </sheetView>
  </sheetViews>
  <sheetFormatPr defaultRowHeight="12.75"/>
  <cols>
    <col min="1" max="1" width="45.5703125" style="5" customWidth="1"/>
    <col min="2" max="8" width="11.85546875" style="5" customWidth="1"/>
    <col min="9" max="16384" width="9.140625" style="5"/>
  </cols>
  <sheetData>
    <row r="1" spans="1:8">
      <c r="A1" s="4">
        <v>42388</v>
      </c>
    </row>
    <row r="2" spans="1:8">
      <c r="A2" s="4"/>
    </row>
    <row r="3" spans="1:8">
      <c r="A3" s="6" t="s">
        <v>293</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9" t="s">
        <v>85</v>
      </c>
      <c r="C10" s="9" t="s">
        <v>88</v>
      </c>
      <c r="D10" s="9" t="s">
        <v>91</v>
      </c>
      <c r="E10" s="9" t="s">
        <v>92</v>
      </c>
      <c r="F10" s="9" t="s">
        <v>95</v>
      </c>
      <c r="G10" s="9" t="s">
        <v>97</v>
      </c>
      <c r="H10" s="10" t="s">
        <v>101</v>
      </c>
    </row>
    <row r="11" spans="1:8">
      <c r="A11" s="11"/>
      <c r="B11" s="12"/>
      <c r="C11" s="12"/>
      <c r="D11" s="12"/>
      <c r="E11" s="12"/>
      <c r="F11" s="12"/>
      <c r="G11" s="12"/>
      <c r="H11" s="13"/>
    </row>
    <row r="12" spans="1:8">
      <c r="A12" s="17" t="s">
        <v>1</v>
      </c>
      <c r="B12" s="18">
        <v>6728</v>
      </c>
      <c r="C12" s="18">
        <v>736892994</v>
      </c>
      <c r="D12" s="18">
        <v>259103848</v>
      </c>
      <c r="E12" s="18">
        <v>409504177</v>
      </c>
      <c r="F12" s="18">
        <v>191712145</v>
      </c>
      <c r="G12" s="18">
        <v>107120498</v>
      </c>
      <c r="H12" s="19">
        <f t="shared" ref="H12:H57" si="0">G12/$G$12*100</f>
        <v>100</v>
      </c>
    </row>
    <row r="13" spans="1:8">
      <c r="A13" s="17" t="s">
        <v>3</v>
      </c>
      <c r="B13" s="18">
        <v>188</v>
      </c>
      <c r="C13" s="18">
        <v>34649716</v>
      </c>
      <c r="D13" s="18">
        <v>12390755</v>
      </c>
      <c r="E13" s="18">
        <v>25901616</v>
      </c>
      <c r="F13" s="18">
        <v>12785846</v>
      </c>
      <c r="G13" s="18">
        <v>8993900</v>
      </c>
      <c r="H13" s="19">
        <f t="shared" si="0"/>
        <v>8.39605880099624</v>
      </c>
    </row>
    <row r="14" spans="1:8">
      <c r="A14" s="20" t="s">
        <v>276</v>
      </c>
      <c r="B14" s="21">
        <v>59</v>
      </c>
      <c r="C14" s="21">
        <v>17553503</v>
      </c>
      <c r="D14" s="21">
        <v>6325566</v>
      </c>
      <c r="E14" s="21">
        <v>15290520</v>
      </c>
      <c r="F14" s="21">
        <v>5559985</v>
      </c>
      <c r="G14" s="21">
        <v>5415029</v>
      </c>
      <c r="H14" s="22">
        <f t="shared" si="0"/>
        <v>5.0550819881363882</v>
      </c>
    </row>
    <row r="15" spans="1:8">
      <c r="A15" s="20" t="s">
        <v>277</v>
      </c>
      <c r="B15" s="21">
        <v>10</v>
      </c>
      <c r="C15" s="21">
        <v>10575033</v>
      </c>
      <c r="D15" s="21">
        <v>3734826</v>
      </c>
      <c r="E15" s="21">
        <v>8501175</v>
      </c>
      <c r="F15" s="21">
        <v>6444624</v>
      </c>
      <c r="G15" s="21">
        <v>3002897</v>
      </c>
      <c r="H15" s="22">
        <f t="shared" si="0"/>
        <v>2.803288871939337</v>
      </c>
    </row>
    <row r="16" spans="1:8">
      <c r="A16" s="20" t="s">
        <v>14</v>
      </c>
      <c r="B16" s="21">
        <v>120</v>
      </c>
      <c r="C16" s="21">
        <v>6521180</v>
      </c>
      <c r="D16" s="21">
        <v>2330363</v>
      </c>
      <c r="E16" s="21">
        <v>2109920</v>
      </c>
      <c r="F16" s="21">
        <v>781237</v>
      </c>
      <c r="G16" s="21">
        <v>575974</v>
      </c>
      <c r="H16" s="22">
        <f t="shared" si="0"/>
        <v>0.53768794092051364</v>
      </c>
    </row>
    <row r="17" spans="1:8">
      <c r="A17" s="17" t="s">
        <v>5</v>
      </c>
      <c r="B17" s="18">
        <v>139</v>
      </c>
      <c r="C17" s="18">
        <v>2082120</v>
      </c>
      <c r="D17" s="18">
        <v>732054</v>
      </c>
      <c r="E17" s="18">
        <v>637608</v>
      </c>
      <c r="F17" s="18">
        <v>187460</v>
      </c>
      <c r="G17" s="18">
        <v>135762</v>
      </c>
      <c r="H17" s="19">
        <f t="shared" si="0"/>
        <v>0.12673764828837894</v>
      </c>
    </row>
    <row r="18" spans="1:8">
      <c r="A18" s="17" t="s">
        <v>6</v>
      </c>
      <c r="B18" s="18">
        <v>1214</v>
      </c>
      <c r="C18" s="18">
        <v>358751362</v>
      </c>
      <c r="D18" s="18">
        <v>125768131</v>
      </c>
      <c r="E18" s="18">
        <v>245807538</v>
      </c>
      <c r="F18" s="18">
        <v>108623798</v>
      </c>
      <c r="G18" s="18">
        <v>68234091</v>
      </c>
      <c r="H18" s="19">
        <f t="shared" si="0"/>
        <v>63.698444531129795</v>
      </c>
    </row>
    <row r="19" spans="1:8">
      <c r="A19" s="20" t="s">
        <v>18</v>
      </c>
      <c r="B19" s="21">
        <v>47</v>
      </c>
      <c r="C19" s="21">
        <v>13648658</v>
      </c>
      <c r="D19" s="21">
        <v>4786406</v>
      </c>
      <c r="E19" s="21">
        <v>5525129</v>
      </c>
      <c r="F19" s="21">
        <v>1904247</v>
      </c>
      <c r="G19" s="21">
        <v>1723309</v>
      </c>
      <c r="H19" s="22">
        <f t="shared" si="0"/>
        <v>1.6087574574195875</v>
      </c>
    </row>
    <row r="20" spans="1:8">
      <c r="A20" s="20" t="s">
        <v>19</v>
      </c>
      <c r="B20" s="21">
        <v>14</v>
      </c>
      <c r="C20" s="21">
        <v>15738085</v>
      </c>
      <c r="D20" s="21">
        <v>5508267</v>
      </c>
      <c r="E20" s="21">
        <v>7287950</v>
      </c>
      <c r="F20" s="21">
        <v>1820023</v>
      </c>
      <c r="G20" s="21">
        <v>1789975</v>
      </c>
      <c r="H20" s="22">
        <f t="shared" si="0"/>
        <v>1.6709920448652134</v>
      </c>
    </row>
    <row r="21" spans="1:8">
      <c r="A21" s="20" t="s">
        <v>22</v>
      </c>
      <c r="B21" s="21">
        <v>10</v>
      </c>
      <c r="C21" s="21">
        <v>1143679</v>
      </c>
      <c r="D21" s="21">
        <v>399994</v>
      </c>
      <c r="E21" s="21">
        <v>561684</v>
      </c>
      <c r="F21" s="21">
        <v>410617</v>
      </c>
      <c r="G21" s="21">
        <v>131350</v>
      </c>
      <c r="H21" s="22">
        <f t="shared" si="0"/>
        <v>0.12261892210396556</v>
      </c>
    </row>
    <row r="22" spans="1:8">
      <c r="A22" s="20" t="s">
        <v>25</v>
      </c>
      <c r="B22" s="21">
        <v>21</v>
      </c>
      <c r="C22" s="21">
        <v>4390429</v>
      </c>
      <c r="D22" s="21">
        <v>1536089</v>
      </c>
      <c r="E22" s="21">
        <v>3368014</v>
      </c>
      <c r="F22" s="21">
        <v>1212087</v>
      </c>
      <c r="G22" s="21">
        <v>879814</v>
      </c>
      <c r="H22" s="22">
        <f t="shared" si="0"/>
        <v>0.82133113309462025</v>
      </c>
    </row>
    <row r="23" spans="1:8">
      <c r="A23" s="20" t="s">
        <v>27</v>
      </c>
      <c r="B23" s="21">
        <v>27</v>
      </c>
      <c r="C23" s="21">
        <v>118495080</v>
      </c>
      <c r="D23" s="21">
        <v>41612704</v>
      </c>
      <c r="E23" s="21">
        <v>102188618</v>
      </c>
      <c r="F23" s="21">
        <v>65742005</v>
      </c>
      <c r="G23" s="21">
        <v>35340350</v>
      </c>
      <c r="H23" s="22">
        <f t="shared" si="0"/>
        <v>32.991211448624888</v>
      </c>
    </row>
    <row r="24" spans="1:8">
      <c r="A24" s="20" t="s">
        <v>28</v>
      </c>
      <c r="B24" s="21">
        <v>238</v>
      </c>
      <c r="C24" s="21">
        <v>68316583</v>
      </c>
      <c r="D24" s="21">
        <v>23922930</v>
      </c>
      <c r="E24" s="21">
        <v>45626826</v>
      </c>
      <c r="F24" s="21">
        <v>14043183</v>
      </c>
      <c r="G24" s="21">
        <v>10409986</v>
      </c>
      <c r="H24" s="22">
        <f t="shared" si="0"/>
        <v>9.7180149405205327</v>
      </c>
    </row>
    <row r="25" spans="1:8">
      <c r="A25" s="23" t="s">
        <v>29</v>
      </c>
      <c r="B25" s="21">
        <v>45</v>
      </c>
      <c r="C25" s="21">
        <v>36058567</v>
      </c>
      <c r="D25" s="21">
        <v>12633827</v>
      </c>
      <c r="E25" s="21">
        <v>28370100</v>
      </c>
      <c r="F25" s="21">
        <v>7909488</v>
      </c>
      <c r="G25" s="21">
        <v>5700356</v>
      </c>
      <c r="H25" s="22">
        <f t="shared" si="0"/>
        <v>5.3214427737257157</v>
      </c>
    </row>
    <row r="26" spans="1:8">
      <c r="A26" s="23" t="s">
        <v>30</v>
      </c>
      <c r="B26" s="21">
        <v>193</v>
      </c>
      <c r="C26" s="21">
        <v>32258016</v>
      </c>
      <c r="D26" s="21">
        <v>11289104</v>
      </c>
      <c r="E26" s="21">
        <v>17256726</v>
      </c>
      <c r="F26" s="21">
        <v>6133694</v>
      </c>
      <c r="G26" s="21">
        <v>4709630</v>
      </c>
      <c r="H26" s="22">
        <f t="shared" si="0"/>
        <v>4.3965721667948179</v>
      </c>
    </row>
    <row r="27" spans="1:8">
      <c r="A27" s="20" t="s">
        <v>31</v>
      </c>
      <c r="B27" s="21">
        <v>44</v>
      </c>
      <c r="C27" s="21">
        <v>1995783</v>
      </c>
      <c r="D27" s="21">
        <v>702926</v>
      </c>
      <c r="E27" s="21">
        <v>1092294</v>
      </c>
      <c r="F27" s="21">
        <v>514381</v>
      </c>
      <c r="G27" s="21">
        <v>329058</v>
      </c>
      <c r="H27" s="22">
        <f t="shared" si="0"/>
        <v>0.30718490498429163</v>
      </c>
    </row>
    <row r="28" spans="1:8">
      <c r="A28" s="20" t="s">
        <v>32</v>
      </c>
      <c r="B28" s="21">
        <v>25</v>
      </c>
      <c r="C28" s="21">
        <v>636038</v>
      </c>
      <c r="D28" s="21">
        <v>222114</v>
      </c>
      <c r="E28" s="21">
        <v>290851</v>
      </c>
      <c r="F28" s="21">
        <v>141173</v>
      </c>
      <c r="G28" s="21">
        <v>52678</v>
      </c>
      <c r="H28" s="22">
        <f t="shared" si="0"/>
        <v>4.9176395725867517E-2</v>
      </c>
    </row>
    <row r="29" spans="1:8">
      <c r="A29" s="20" t="s">
        <v>33</v>
      </c>
      <c r="B29" s="21">
        <v>40</v>
      </c>
      <c r="C29" s="21">
        <v>3977393</v>
      </c>
      <c r="D29" s="21">
        <v>1400629</v>
      </c>
      <c r="E29" s="21">
        <v>1295601</v>
      </c>
      <c r="F29" s="21">
        <v>667935</v>
      </c>
      <c r="G29" s="21">
        <v>281594</v>
      </c>
      <c r="H29" s="22">
        <f t="shared" si="0"/>
        <v>0.26287592501670409</v>
      </c>
    </row>
    <row r="30" spans="1:8">
      <c r="A30" s="20" t="s">
        <v>34</v>
      </c>
      <c r="B30" s="21">
        <v>104</v>
      </c>
      <c r="C30" s="21">
        <v>5866691</v>
      </c>
      <c r="D30" s="21">
        <v>2051935</v>
      </c>
      <c r="E30" s="21">
        <v>1933655</v>
      </c>
      <c r="F30" s="21">
        <v>681734</v>
      </c>
      <c r="G30" s="21">
        <v>468617</v>
      </c>
      <c r="H30" s="22">
        <f t="shared" si="0"/>
        <v>0.43746715964669991</v>
      </c>
    </row>
    <row r="31" spans="1:8">
      <c r="A31" s="20" t="s">
        <v>35</v>
      </c>
      <c r="B31" s="21">
        <v>200</v>
      </c>
      <c r="C31" s="21">
        <v>24940435</v>
      </c>
      <c r="D31" s="21">
        <v>8722739</v>
      </c>
      <c r="E31" s="21">
        <v>11333092</v>
      </c>
      <c r="F31" s="21">
        <v>4350935</v>
      </c>
      <c r="G31" s="21">
        <v>3214608</v>
      </c>
      <c r="H31" s="22">
        <f t="shared" si="0"/>
        <v>3.0009270494616258</v>
      </c>
    </row>
    <row r="32" spans="1:8">
      <c r="A32" s="20" t="s">
        <v>36</v>
      </c>
      <c r="B32" s="21">
        <v>164</v>
      </c>
      <c r="C32" s="21">
        <v>48033034</v>
      </c>
      <c r="D32" s="21">
        <v>16808783</v>
      </c>
      <c r="E32" s="21">
        <v>35060815</v>
      </c>
      <c r="F32" s="21">
        <v>7652554</v>
      </c>
      <c r="G32" s="21">
        <v>5900922</v>
      </c>
      <c r="H32" s="22">
        <f t="shared" si="0"/>
        <v>5.5086767800500702</v>
      </c>
    </row>
    <row r="33" spans="1:9" ht="12.75" customHeight="1">
      <c r="A33" s="24" t="s">
        <v>123</v>
      </c>
      <c r="B33" s="25"/>
      <c r="C33" s="25"/>
      <c r="D33" s="25"/>
      <c r="E33" s="25"/>
      <c r="F33" s="25"/>
      <c r="G33" s="25"/>
      <c r="H33" s="26"/>
      <c r="I33" s="27"/>
    </row>
    <row r="34" spans="1:9">
      <c r="A34" s="23" t="s">
        <v>124</v>
      </c>
      <c r="B34" s="25">
        <v>73</v>
      </c>
      <c r="C34" s="28">
        <v>19582190</v>
      </c>
      <c r="D34" s="28">
        <v>6854718</v>
      </c>
      <c r="E34" s="28">
        <v>17130773</v>
      </c>
      <c r="F34" s="28">
        <v>4991297</v>
      </c>
      <c r="G34" s="28">
        <v>4519973</v>
      </c>
      <c r="H34" s="22">
        <f t="shared" si="0"/>
        <v>4.2195220190257139</v>
      </c>
      <c r="I34" s="27"/>
    </row>
    <row r="35" spans="1:9">
      <c r="A35" s="20" t="s">
        <v>37</v>
      </c>
      <c r="B35" s="21">
        <v>76</v>
      </c>
      <c r="C35" s="21">
        <v>20261891</v>
      </c>
      <c r="D35" s="21">
        <v>7135445</v>
      </c>
      <c r="E35" s="21">
        <v>6078818</v>
      </c>
      <c r="F35" s="21">
        <v>2222004</v>
      </c>
      <c r="G35" s="21">
        <v>1510317</v>
      </c>
      <c r="H35" s="22">
        <f t="shared" si="0"/>
        <v>1.4099234303410353</v>
      </c>
      <c r="I35" s="27"/>
    </row>
    <row r="36" spans="1:9">
      <c r="A36" s="23" t="s">
        <v>38</v>
      </c>
      <c r="B36" s="21">
        <v>44</v>
      </c>
      <c r="C36" s="21">
        <v>2743775</v>
      </c>
      <c r="D36" s="21">
        <v>959307</v>
      </c>
      <c r="E36" s="21">
        <v>1372462</v>
      </c>
      <c r="F36" s="21">
        <v>705147</v>
      </c>
      <c r="G36" s="21">
        <v>439147</v>
      </c>
      <c r="H36" s="22">
        <f t="shared" si="0"/>
        <v>0.4099560851556161</v>
      </c>
    </row>
    <row r="37" spans="1:9">
      <c r="A37" s="23" t="s">
        <v>39</v>
      </c>
      <c r="B37" s="21">
        <v>31</v>
      </c>
      <c r="C37" s="21">
        <v>17518116</v>
      </c>
      <c r="D37" s="21">
        <v>6176138</v>
      </c>
      <c r="E37" s="21">
        <v>4706356</v>
      </c>
      <c r="F37" s="21">
        <v>1516857</v>
      </c>
      <c r="G37" s="21">
        <v>1071171</v>
      </c>
      <c r="H37" s="22">
        <f t="shared" si="0"/>
        <v>0.99996827871356619</v>
      </c>
    </row>
    <row r="38" spans="1:9">
      <c r="A38" s="24" t="s">
        <v>126</v>
      </c>
      <c r="B38" s="29"/>
      <c r="C38" s="25"/>
      <c r="D38" s="25"/>
      <c r="E38" s="25"/>
      <c r="F38" s="25"/>
      <c r="G38" s="25"/>
      <c r="H38" s="26"/>
      <c r="I38" s="27"/>
    </row>
    <row r="39" spans="1:9">
      <c r="A39" s="23" t="s">
        <v>125</v>
      </c>
      <c r="B39" s="29">
        <v>133</v>
      </c>
      <c r="C39" s="28">
        <v>11725394</v>
      </c>
      <c r="D39" s="28">
        <v>4102451</v>
      </c>
      <c r="E39" s="28">
        <v>7033418</v>
      </c>
      <c r="F39" s="28">
        <v>2269623</v>
      </c>
      <c r="G39" s="28">
        <v>1681540</v>
      </c>
      <c r="H39" s="22">
        <f t="shared" si="0"/>
        <v>1.5697649202489703</v>
      </c>
      <c r="I39" s="27"/>
    </row>
    <row r="40" spans="1:9">
      <c r="A40" s="17" t="s">
        <v>7</v>
      </c>
      <c r="B40" s="18">
        <v>956</v>
      </c>
      <c r="C40" s="18">
        <v>95964705</v>
      </c>
      <c r="D40" s="18">
        <v>33724574</v>
      </c>
      <c r="E40" s="18">
        <v>23732088</v>
      </c>
      <c r="F40" s="18">
        <v>9228709</v>
      </c>
      <c r="G40" s="18">
        <v>5468369</v>
      </c>
      <c r="H40" s="19">
        <f t="shared" si="0"/>
        <v>5.104876379495547</v>
      </c>
      <c r="I40" s="27"/>
    </row>
    <row r="41" spans="1:9">
      <c r="A41" s="20" t="s">
        <v>41</v>
      </c>
      <c r="B41" s="21">
        <v>695</v>
      </c>
      <c r="C41" s="21">
        <v>41651279</v>
      </c>
      <c r="D41" s="21">
        <v>14717018</v>
      </c>
      <c r="E41" s="21">
        <v>14290161</v>
      </c>
      <c r="F41" s="21">
        <v>4986278</v>
      </c>
      <c r="G41" s="21">
        <v>3194550</v>
      </c>
      <c r="H41" s="22">
        <f t="shared" si="0"/>
        <v>2.9822023418897845</v>
      </c>
    </row>
    <row r="42" spans="1:9">
      <c r="A42" s="23" t="s">
        <v>42</v>
      </c>
      <c r="B42" s="21">
        <v>467</v>
      </c>
      <c r="C42" s="21">
        <v>13206796</v>
      </c>
      <c r="D42" s="21">
        <v>4614612</v>
      </c>
      <c r="E42" s="21">
        <v>5055009</v>
      </c>
      <c r="F42" s="21">
        <v>2040537</v>
      </c>
      <c r="G42" s="21">
        <v>1009518</v>
      </c>
      <c r="H42" s="22">
        <f t="shared" si="0"/>
        <v>0.94241346786867997</v>
      </c>
    </row>
    <row r="43" spans="1:9">
      <c r="A43" s="30" t="s">
        <v>43</v>
      </c>
      <c r="B43" s="21">
        <v>110</v>
      </c>
      <c r="C43" s="21">
        <v>1043370</v>
      </c>
      <c r="D43" s="21">
        <v>362987</v>
      </c>
      <c r="E43" s="21">
        <v>140803</v>
      </c>
      <c r="F43" s="21">
        <v>63961</v>
      </c>
      <c r="G43" s="21">
        <v>36035</v>
      </c>
      <c r="H43" s="22">
        <f t="shared" si="0"/>
        <v>3.363968677591473E-2</v>
      </c>
    </row>
    <row r="44" spans="1:9">
      <c r="A44" s="30" t="s">
        <v>44</v>
      </c>
      <c r="B44" s="21">
        <v>357</v>
      </c>
      <c r="C44" s="21">
        <v>12163426</v>
      </c>
      <c r="D44" s="21">
        <v>4251625</v>
      </c>
      <c r="E44" s="21">
        <v>4914206</v>
      </c>
      <c r="F44" s="21">
        <v>1976576</v>
      </c>
      <c r="G44" s="21">
        <v>973484</v>
      </c>
      <c r="H44" s="22">
        <f t="shared" si="0"/>
        <v>0.90877471462091231</v>
      </c>
    </row>
    <row r="45" spans="1:9">
      <c r="A45" s="23" t="s">
        <v>45</v>
      </c>
      <c r="B45" s="21">
        <v>227</v>
      </c>
      <c r="C45" s="21">
        <v>28444482</v>
      </c>
      <c r="D45" s="21">
        <v>10102406</v>
      </c>
      <c r="E45" s="21">
        <v>9235152</v>
      </c>
      <c r="F45" s="21">
        <v>2945741</v>
      </c>
      <c r="G45" s="21">
        <v>2185032</v>
      </c>
      <c r="H45" s="22">
        <f t="shared" si="0"/>
        <v>2.039788874021105</v>
      </c>
    </row>
    <row r="46" spans="1:9">
      <c r="A46" s="30" t="s">
        <v>46</v>
      </c>
      <c r="B46" s="21">
        <v>58</v>
      </c>
      <c r="C46" s="21">
        <v>10097712</v>
      </c>
      <c r="D46" s="21">
        <v>3682361</v>
      </c>
      <c r="E46" s="21">
        <v>3486393</v>
      </c>
      <c r="F46" s="21">
        <v>631689</v>
      </c>
      <c r="G46" s="21">
        <v>562357</v>
      </c>
      <c r="H46" s="22">
        <f t="shared" si="0"/>
        <v>0.52497608814327956</v>
      </c>
    </row>
    <row r="47" spans="1:9">
      <c r="A47" s="30" t="s">
        <v>47</v>
      </c>
      <c r="B47" s="21">
        <v>16</v>
      </c>
      <c r="C47" s="21">
        <v>9988750</v>
      </c>
      <c r="D47" s="21">
        <v>3496346</v>
      </c>
      <c r="E47" s="21">
        <v>1747316</v>
      </c>
      <c r="F47" s="21">
        <v>554871</v>
      </c>
      <c r="G47" s="21">
        <v>553165</v>
      </c>
      <c r="H47" s="22">
        <f t="shared" si="0"/>
        <v>0.51639509741636935</v>
      </c>
    </row>
    <row r="48" spans="1:9">
      <c r="A48" s="30" t="s">
        <v>49</v>
      </c>
      <c r="B48" s="21">
        <v>154</v>
      </c>
      <c r="C48" s="21">
        <v>8358020</v>
      </c>
      <c r="D48" s="21">
        <v>2923699</v>
      </c>
      <c r="E48" s="21">
        <v>4001443</v>
      </c>
      <c r="F48" s="21">
        <v>1759181</v>
      </c>
      <c r="G48" s="21">
        <v>1069510</v>
      </c>
      <c r="H48" s="22">
        <f t="shared" si="0"/>
        <v>0.99841768846145573</v>
      </c>
    </row>
    <row r="49" spans="1:9">
      <c r="A49" s="20" t="s">
        <v>50</v>
      </c>
      <c r="B49" s="21">
        <v>262</v>
      </c>
      <c r="C49" s="21">
        <v>54313427</v>
      </c>
      <c r="D49" s="21">
        <v>19007556</v>
      </c>
      <c r="E49" s="21">
        <v>9441927</v>
      </c>
      <c r="F49" s="21">
        <v>4242431</v>
      </c>
      <c r="G49" s="21">
        <v>2273819</v>
      </c>
      <c r="H49" s="22">
        <f t="shared" si="0"/>
        <v>2.1226740376057625</v>
      </c>
    </row>
    <row r="50" spans="1:9">
      <c r="A50" s="23" t="s">
        <v>52</v>
      </c>
      <c r="B50" s="21">
        <v>13</v>
      </c>
      <c r="C50" s="21">
        <v>5061193</v>
      </c>
      <c r="D50" s="21">
        <v>1771187</v>
      </c>
      <c r="E50" s="21">
        <v>1981329</v>
      </c>
      <c r="F50" s="21">
        <v>631441</v>
      </c>
      <c r="G50" s="21">
        <v>618878</v>
      </c>
      <c r="H50" s="22">
        <f t="shared" si="0"/>
        <v>0.57774003253793682</v>
      </c>
    </row>
    <row r="51" spans="1:9">
      <c r="A51" s="23" t="s">
        <v>53</v>
      </c>
      <c r="B51" s="21">
        <v>55</v>
      </c>
      <c r="C51" s="21">
        <v>7764351</v>
      </c>
      <c r="D51" s="21">
        <v>2717075</v>
      </c>
      <c r="E51" s="21">
        <v>1386021</v>
      </c>
      <c r="F51" s="21">
        <v>275424</v>
      </c>
      <c r="G51" s="21">
        <v>194511</v>
      </c>
      <c r="H51" s="22">
        <f t="shared" si="0"/>
        <v>0.18158149339447618</v>
      </c>
    </row>
    <row r="52" spans="1:9">
      <c r="A52" s="23" t="s">
        <v>55</v>
      </c>
      <c r="B52" s="21">
        <v>194</v>
      </c>
      <c r="C52" s="21">
        <v>41487883</v>
      </c>
      <c r="D52" s="21">
        <v>14519295</v>
      </c>
      <c r="E52" s="21">
        <v>6074578</v>
      </c>
      <c r="F52" s="21">
        <v>3335567</v>
      </c>
      <c r="G52" s="21">
        <v>1460430</v>
      </c>
      <c r="H52" s="22">
        <f t="shared" si="0"/>
        <v>1.3633525116733494</v>
      </c>
    </row>
    <row r="53" spans="1:9">
      <c r="A53" s="17" t="s">
        <v>8</v>
      </c>
      <c r="B53" s="18">
        <v>86</v>
      </c>
      <c r="C53" s="18">
        <v>9183826</v>
      </c>
      <c r="D53" s="18">
        <v>3213382</v>
      </c>
      <c r="E53" s="18">
        <v>1973820</v>
      </c>
      <c r="F53" s="18">
        <v>415128</v>
      </c>
      <c r="G53" s="18">
        <v>328202</v>
      </c>
      <c r="H53" s="19">
        <f t="shared" si="0"/>
        <v>0.30638580489048883</v>
      </c>
    </row>
    <row r="54" spans="1:9">
      <c r="A54" s="17" t="s">
        <v>9</v>
      </c>
      <c r="B54" s="18">
        <v>704</v>
      </c>
      <c r="C54" s="18">
        <v>56178864</v>
      </c>
      <c r="D54" s="18">
        <v>19664793</v>
      </c>
      <c r="E54" s="18">
        <v>28480905</v>
      </c>
      <c r="F54" s="18">
        <v>7715150</v>
      </c>
      <c r="G54" s="18">
        <v>6050664</v>
      </c>
      <c r="H54" s="19">
        <f t="shared" si="0"/>
        <v>5.6484651518330322</v>
      </c>
    </row>
    <row r="55" spans="1:9">
      <c r="A55" s="20" t="s">
        <v>294</v>
      </c>
      <c r="B55" s="21">
        <v>111</v>
      </c>
      <c r="C55" s="21">
        <v>24748323</v>
      </c>
      <c r="D55" s="21">
        <v>8660162</v>
      </c>
      <c r="E55" s="21">
        <v>18037887</v>
      </c>
      <c r="F55" s="21">
        <v>4420770</v>
      </c>
      <c r="G55" s="21">
        <v>3848778</v>
      </c>
      <c r="H55" s="22">
        <f t="shared" ref="H55:H56" si="1">G55/$G$12*100</f>
        <v>3.5929425944229645</v>
      </c>
    </row>
    <row r="56" spans="1:9">
      <c r="A56" s="20" t="s">
        <v>295</v>
      </c>
      <c r="B56" s="21">
        <v>421</v>
      </c>
      <c r="C56" s="21">
        <v>9300037</v>
      </c>
      <c r="D56" s="21">
        <v>3254799</v>
      </c>
      <c r="E56" s="21">
        <v>3871526</v>
      </c>
      <c r="F56" s="21">
        <v>1862935</v>
      </c>
      <c r="G56" s="21">
        <v>1116798</v>
      </c>
      <c r="H56" s="22">
        <f t="shared" si="1"/>
        <v>1.0425623674751774</v>
      </c>
      <c r="I56" s="27"/>
    </row>
    <row r="57" spans="1:9">
      <c r="A57" s="20" t="s">
        <v>59</v>
      </c>
      <c r="B57" s="21">
        <v>34</v>
      </c>
      <c r="C57" s="21">
        <v>8280603</v>
      </c>
      <c r="D57" s="21">
        <v>2897784</v>
      </c>
      <c r="E57" s="21">
        <v>3348043</v>
      </c>
      <c r="F57" s="21">
        <v>668626</v>
      </c>
      <c r="G57" s="21">
        <v>620566</v>
      </c>
      <c r="H57" s="22">
        <f t="shared" si="0"/>
        <v>0.57931582805001525</v>
      </c>
      <c r="I57" s="27"/>
    </row>
    <row r="58" spans="1:9">
      <c r="A58" s="20" t="s">
        <v>60</v>
      </c>
      <c r="B58" s="21">
        <v>60</v>
      </c>
      <c r="C58" s="21">
        <v>7049719</v>
      </c>
      <c r="D58" s="21">
        <v>2472014</v>
      </c>
      <c r="E58" s="21">
        <v>1261384</v>
      </c>
      <c r="F58" s="21">
        <v>417398</v>
      </c>
      <c r="G58" s="21">
        <v>268750</v>
      </c>
      <c r="H58" s="22">
        <f t="shared" ref="H58:H83" si="2">G58/$G$12*100</f>
        <v>0.25088568949707457</v>
      </c>
      <c r="I58" s="27"/>
    </row>
    <row r="59" spans="1:9">
      <c r="A59" s="24" t="s">
        <v>118</v>
      </c>
      <c r="B59" s="29"/>
      <c r="C59" s="25"/>
      <c r="D59" s="25"/>
      <c r="E59" s="25"/>
      <c r="F59" s="25"/>
      <c r="G59" s="25"/>
      <c r="H59" s="26"/>
      <c r="I59" s="27"/>
    </row>
    <row r="60" spans="1:9">
      <c r="A60" s="23" t="s">
        <v>119</v>
      </c>
      <c r="B60" s="29">
        <v>13</v>
      </c>
      <c r="C60" s="28">
        <v>1530008</v>
      </c>
      <c r="D60" s="28">
        <v>535143</v>
      </c>
      <c r="E60" s="28">
        <v>790249</v>
      </c>
      <c r="F60" s="28">
        <v>67309</v>
      </c>
      <c r="G60" s="28">
        <v>21462</v>
      </c>
      <c r="H60" s="22">
        <f t="shared" ref="H60" si="3">G60/$G$12*100</f>
        <v>2.0035381090181263E-2</v>
      </c>
      <c r="I60" s="27"/>
    </row>
    <row r="61" spans="1:9">
      <c r="A61" s="20" t="s">
        <v>61</v>
      </c>
      <c r="B61" s="21">
        <v>66</v>
      </c>
      <c r="C61" s="21">
        <v>5270176</v>
      </c>
      <c r="D61" s="21">
        <v>1844892</v>
      </c>
      <c r="E61" s="21">
        <v>1171816</v>
      </c>
      <c r="F61" s="21">
        <v>278111</v>
      </c>
      <c r="G61" s="21">
        <v>174310</v>
      </c>
      <c r="H61" s="22">
        <f t="shared" si="2"/>
        <v>0.16272329129761887</v>
      </c>
      <c r="I61" s="27"/>
    </row>
    <row r="62" spans="1:9">
      <c r="A62" s="31" t="s">
        <v>108</v>
      </c>
      <c r="B62" s="32"/>
      <c r="C62" s="33"/>
      <c r="D62" s="33"/>
      <c r="E62" s="33"/>
      <c r="F62" s="33"/>
      <c r="G62" s="33"/>
      <c r="H62" s="34"/>
      <c r="I62" s="27"/>
    </row>
    <row r="63" spans="1:9">
      <c r="A63" s="35" t="s">
        <v>109</v>
      </c>
      <c r="B63" s="32">
        <v>1043</v>
      </c>
      <c r="C63" s="28">
        <v>74557886</v>
      </c>
      <c r="D63" s="28">
        <v>26360354</v>
      </c>
      <c r="E63" s="28">
        <v>33918784</v>
      </c>
      <c r="F63" s="28">
        <v>14908446</v>
      </c>
      <c r="G63" s="28">
        <v>4209054</v>
      </c>
      <c r="H63" s="22">
        <f t="shared" ref="H63" si="4">G63/$G$12*100</f>
        <v>3.929270381099236</v>
      </c>
      <c r="I63" s="27"/>
    </row>
    <row r="64" spans="1:9">
      <c r="A64" s="20" t="s">
        <v>62</v>
      </c>
      <c r="B64" s="21">
        <v>756</v>
      </c>
      <c r="C64" s="21">
        <v>72976488</v>
      </c>
      <c r="D64" s="21">
        <v>25805547</v>
      </c>
      <c r="E64" s="21">
        <v>33147010</v>
      </c>
      <c r="F64" s="21">
        <v>14691752</v>
      </c>
      <c r="G64" s="21">
        <v>4088432</v>
      </c>
      <c r="H64" s="22">
        <f t="shared" si="2"/>
        <v>3.8166663489559207</v>
      </c>
      <c r="I64" s="27"/>
    </row>
    <row r="65" spans="1:9">
      <c r="A65" s="23" t="s">
        <v>65</v>
      </c>
      <c r="B65" s="21">
        <v>20</v>
      </c>
      <c r="C65" s="21">
        <v>10381830</v>
      </c>
      <c r="D65" s="21">
        <v>3633612</v>
      </c>
      <c r="E65" s="21">
        <v>2724568</v>
      </c>
      <c r="F65" s="21">
        <v>1052217</v>
      </c>
      <c r="G65" s="21">
        <v>803340</v>
      </c>
      <c r="H65" s="22">
        <f t="shared" si="2"/>
        <v>0.74994050158355319</v>
      </c>
      <c r="I65" s="27"/>
    </row>
    <row r="66" spans="1:9">
      <c r="A66" s="23" t="s">
        <v>66</v>
      </c>
      <c r="B66" s="21">
        <v>220</v>
      </c>
      <c r="C66" s="21">
        <v>19163840</v>
      </c>
      <c r="D66" s="21">
        <v>6711687</v>
      </c>
      <c r="E66" s="21">
        <v>7728582</v>
      </c>
      <c r="F66" s="21">
        <v>5987556</v>
      </c>
      <c r="G66" s="21">
        <v>1126343</v>
      </c>
      <c r="H66" s="22">
        <f t="shared" si="2"/>
        <v>1.0514728936379665</v>
      </c>
      <c r="I66" s="27"/>
    </row>
    <row r="67" spans="1:9">
      <c r="A67" s="23" t="s">
        <v>67</v>
      </c>
      <c r="B67" s="21">
        <v>430</v>
      </c>
      <c r="C67" s="21">
        <v>42617041</v>
      </c>
      <c r="D67" s="21">
        <v>15172240</v>
      </c>
      <c r="E67" s="21">
        <v>22623830</v>
      </c>
      <c r="F67" s="21">
        <v>7641963</v>
      </c>
      <c r="G67" s="21">
        <v>2150559</v>
      </c>
      <c r="H67" s="22">
        <f t="shared" si="2"/>
        <v>2.007607358210751</v>
      </c>
      <c r="I67" s="27"/>
    </row>
    <row r="68" spans="1:9">
      <c r="A68" s="30" t="s">
        <v>296</v>
      </c>
      <c r="B68" s="21">
        <v>74</v>
      </c>
      <c r="C68" s="21">
        <v>16779417</v>
      </c>
      <c r="D68" s="21">
        <v>6006204</v>
      </c>
      <c r="E68" s="21">
        <v>16725684</v>
      </c>
      <c r="F68" s="21">
        <v>6100642</v>
      </c>
      <c r="G68" s="21">
        <v>1127211</v>
      </c>
      <c r="H68" s="22">
        <f t="shared" si="2"/>
        <v>1.0522831960695329</v>
      </c>
      <c r="I68" s="27"/>
    </row>
    <row r="69" spans="1:9">
      <c r="A69" s="30" t="s">
        <v>297</v>
      </c>
      <c r="B69" s="21">
        <v>67</v>
      </c>
      <c r="C69" s="21">
        <v>2671141</v>
      </c>
      <c r="D69" s="21">
        <v>957093</v>
      </c>
      <c r="E69" s="21">
        <v>562233</v>
      </c>
      <c r="F69" s="21">
        <v>101001</v>
      </c>
      <c r="G69" s="21">
        <v>67605</v>
      </c>
      <c r="H69" s="22">
        <f t="shared" ref="H69:H70" si="5">G69/$G$12*100</f>
        <v>6.3111170375626899E-2</v>
      </c>
      <c r="I69" s="27"/>
    </row>
    <row r="70" spans="1:9">
      <c r="A70" s="30" t="s">
        <v>298</v>
      </c>
      <c r="B70" s="21">
        <v>239</v>
      </c>
      <c r="C70" s="21">
        <v>19877829</v>
      </c>
      <c r="D70" s="21">
        <v>7058602</v>
      </c>
      <c r="E70" s="21">
        <v>3930748</v>
      </c>
      <c r="F70" s="21">
        <v>763359</v>
      </c>
      <c r="G70" s="21">
        <v>603627</v>
      </c>
      <c r="H70" s="22">
        <f t="shared" si="5"/>
        <v>0.56350279476856058</v>
      </c>
      <c r="I70" s="27"/>
    </row>
    <row r="71" spans="1:9">
      <c r="A71" s="30" t="s">
        <v>299</v>
      </c>
      <c r="B71" s="21">
        <v>51</v>
      </c>
      <c r="C71" s="21">
        <v>3288654</v>
      </c>
      <c r="D71" s="21">
        <v>1150341</v>
      </c>
      <c r="E71" s="21">
        <v>1405165</v>
      </c>
      <c r="F71" s="21">
        <v>676961</v>
      </c>
      <c r="G71" s="21">
        <v>352116</v>
      </c>
      <c r="H71" s="22">
        <f t="shared" ref="H71" si="6">G71/$G$12*100</f>
        <v>0.32871019699703041</v>
      </c>
      <c r="I71" s="27"/>
    </row>
    <row r="72" spans="1:9">
      <c r="A72" s="23" t="s">
        <v>300</v>
      </c>
      <c r="B72" s="21">
        <v>86</v>
      </c>
      <c r="C72" s="21">
        <v>813777</v>
      </c>
      <c r="D72" s="21">
        <v>288008</v>
      </c>
      <c r="E72" s="21">
        <v>70030</v>
      </c>
      <c r="F72" s="21">
        <v>10016</v>
      </c>
      <c r="G72" s="21">
        <v>8191</v>
      </c>
      <c r="H72" s="22">
        <f t="shared" si="2"/>
        <v>7.6465290517973511E-3</v>
      </c>
      <c r="I72" s="27"/>
    </row>
    <row r="73" spans="1:9">
      <c r="A73" s="20" t="s">
        <v>70</v>
      </c>
      <c r="B73" s="21">
        <v>286</v>
      </c>
      <c r="C73" s="21">
        <v>1581398</v>
      </c>
      <c r="D73" s="21">
        <v>554806</v>
      </c>
      <c r="E73" s="21">
        <v>771774</v>
      </c>
      <c r="F73" s="21">
        <v>216693</v>
      </c>
      <c r="G73" s="21">
        <v>120622</v>
      </c>
      <c r="H73" s="22">
        <f t="shared" si="2"/>
        <v>0.11260403214331584</v>
      </c>
      <c r="I73" s="27"/>
    </row>
    <row r="74" spans="1:9">
      <c r="A74" s="17" t="s">
        <v>10</v>
      </c>
      <c r="B74" s="18">
        <v>2104</v>
      </c>
      <c r="C74" s="18">
        <v>104895549</v>
      </c>
      <c r="D74" s="18">
        <v>37026532</v>
      </c>
      <c r="E74" s="18">
        <v>48943528</v>
      </c>
      <c r="F74" s="18">
        <v>37755852</v>
      </c>
      <c r="G74" s="18">
        <v>13682016</v>
      </c>
      <c r="H74" s="19">
        <f t="shared" si="2"/>
        <v>12.772547043237234</v>
      </c>
      <c r="I74" s="27"/>
    </row>
    <row r="75" spans="1:9">
      <c r="A75" s="20" t="s">
        <v>73</v>
      </c>
      <c r="B75" s="21">
        <v>516</v>
      </c>
      <c r="C75" s="21">
        <v>15644278</v>
      </c>
      <c r="D75" s="21">
        <v>5468347</v>
      </c>
      <c r="E75" s="21">
        <v>6538508</v>
      </c>
      <c r="F75" s="21">
        <v>2617996</v>
      </c>
      <c r="G75" s="21">
        <v>1596428</v>
      </c>
      <c r="H75" s="22">
        <f t="shared" si="2"/>
        <v>1.4903104726044123</v>
      </c>
      <c r="I75" s="27"/>
    </row>
    <row r="76" spans="1:9">
      <c r="A76" s="20" t="s">
        <v>74</v>
      </c>
      <c r="B76" s="21">
        <v>1081</v>
      </c>
      <c r="C76" s="21">
        <v>70657347</v>
      </c>
      <c r="D76" s="21">
        <v>25054452</v>
      </c>
      <c r="E76" s="21">
        <v>32858700</v>
      </c>
      <c r="F76" s="21">
        <v>30328511</v>
      </c>
      <c r="G76" s="21">
        <v>9451661</v>
      </c>
      <c r="H76" s="22">
        <f t="shared" si="2"/>
        <v>8.8233915790794768</v>
      </c>
      <c r="I76" s="27"/>
    </row>
    <row r="77" spans="1:9">
      <c r="A77" s="24" t="s">
        <v>112</v>
      </c>
      <c r="B77" s="29"/>
      <c r="C77" s="25"/>
      <c r="D77" s="25"/>
      <c r="E77" s="25"/>
      <c r="F77" s="25"/>
      <c r="G77" s="25"/>
      <c r="H77" s="26"/>
      <c r="I77" s="27"/>
    </row>
    <row r="78" spans="1:9">
      <c r="A78" s="23" t="s">
        <v>113</v>
      </c>
      <c r="B78" s="29">
        <v>104</v>
      </c>
      <c r="C78" s="28">
        <v>3147625</v>
      </c>
      <c r="D78" s="28">
        <v>1099533</v>
      </c>
      <c r="E78" s="28">
        <v>1279407</v>
      </c>
      <c r="F78" s="28">
        <v>405759</v>
      </c>
      <c r="G78" s="28">
        <v>318084</v>
      </c>
      <c r="H78" s="22">
        <f t="shared" si="2"/>
        <v>0.29694036709948829</v>
      </c>
      <c r="I78" s="27"/>
    </row>
    <row r="79" spans="1:9">
      <c r="A79" s="24" t="s">
        <v>115</v>
      </c>
      <c r="B79" s="25"/>
      <c r="C79" s="25"/>
      <c r="D79" s="25"/>
      <c r="E79" s="25"/>
      <c r="F79" s="25"/>
      <c r="G79" s="25"/>
      <c r="H79" s="26"/>
      <c r="I79" s="27"/>
    </row>
    <row r="80" spans="1:9">
      <c r="A80" s="23" t="s">
        <v>114</v>
      </c>
      <c r="B80" s="36">
        <v>29</v>
      </c>
      <c r="C80" s="28">
        <v>2199711</v>
      </c>
      <c r="D80" s="28">
        <v>769162</v>
      </c>
      <c r="E80" s="28">
        <v>202217</v>
      </c>
      <c r="F80" s="28">
        <v>46865</v>
      </c>
      <c r="G80" s="28">
        <v>27500</v>
      </c>
      <c r="H80" s="22">
        <f t="shared" si="2"/>
        <v>2.5672024041561117E-2</v>
      </c>
      <c r="I80" s="27"/>
    </row>
    <row r="81" spans="1:9">
      <c r="A81" s="20" t="s">
        <v>75</v>
      </c>
      <c r="B81" s="21">
        <v>172</v>
      </c>
      <c r="C81" s="21">
        <v>236609</v>
      </c>
      <c r="D81" s="21">
        <v>83056</v>
      </c>
      <c r="E81" s="21">
        <v>82641</v>
      </c>
      <c r="F81" s="21">
        <v>26212</v>
      </c>
      <c r="G81" s="21">
        <v>17499</v>
      </c>
      <c r="H81" s="22">
        <f t="shared" si="2"/>
        <v>1.6335809043755568E-2</v>
      </c>
      <c r="I81" s="27"/>
    </row>
    <row r="82" spans="1:9">
      <c r="A82" s="20" t="s">
        <v>76</v>
      </c>
      <c r="B82" s="21">
        <v>125</v>
      </c>
      <c r="C82" s="21">
        <v>11862233</v>
      </c>
      <c r="D82" s="21">
        <v>4151224</v>
      </c>
      <c r="E82" s="21">
        <v>7613362</v>
      </c>
      <c r="F82" s="21">
        <v>4202807</v>
      </c>
      <c r="G82" s="21">
        <v>2173996</v>
      </c>
      <c r="H82" s="22">
        <f t="shared" si="2"/>
        <v>2.0294864573911897</v>
      </c>
      <c r="I82" s="27"/>
    </row>
    <row r="83" spans="1:9">
      <c r="A83" s="20" t="s">
        <v>79</v>
      </c>
      <c r="B83" s="21">
        <v>77</v>
      </c>
      <c r="C83" s="21">
        <v>1147746</v>
      </c>
      <c r="D83" s="21">
        <v>400760</v>
      </c>
      <c r="E83" s="21">
        <v>368693</v>
      </c>
      <c r="F83" s="21">
        <v>127704</v>
      </c>
      <c r="G83" s="21">
        <v>96847</v>
      </c>
      <c r="H83" s="22">
        <f t="shared" si="2"/>
        <v>9.0409400449202537E-2</v>
      </c>
      <c r="I83" s="27"/>
    </row>
    <row r="84" spans="1:9">
      <c r="A84" s="37" t="s">
        <v>301</v>
      </c>
      <c r="B84" s="38">
        <v>296</v>
      </c>
      <c r="C84" s="38">
        <v>628965</v>
      </c>
      <c r="D84" s="38">
        <v>223273</v>
      </c>
      <c r="E84" s="38">
        <v>108290</v>
      </c>
      <c r="F84" s="38">
        <v>91757</v>
      </c>
      <c r="G84" s="38">
        <v>18438</v>
      </c>
      <c r="H84" s="39">
        <f t="shared" ref="H84" si="7">G84/$G$12*100</f>
        <v>1.7212391973756506E-2</v>
      </c>
    </row>
    <row r="85" spans="1:9">
      <c r="A85" s="17"/>
      <c r="B85" s="40"/>
      <c r="C85" s="40"/>
      <c r="D85" s="40"/>
      <c r="E85" s="40"/>
      <c r="F85" s="40"/>
      <c r="G85" s="40"/>
      <c r="H85" s="19"/>
    </row>
    <row r="86" spans="1:9">
      <c r="A86" s="41" t="s">
        <v>81</v>
      </c>
    </row>
    <row r="87" spans="1:9">
      <c r="A87" s="41" t="s">
        <v>83</v>
      </c>
    </row>
    <row r="88" spans="1:9">
      <c r="A88" s="41" t="s">
        <v>82</v>
      </c>
    </row>
    <row r="89" spans="1:9">
      <c r="A89" s="41"/>
    </row>
    <row r="90" spans="1:9">
      <c r="A90" s="41" t="s">
        <v>302</v>
      </c>
    </row>
    <row r="101" spans="2:7">
      <c r="B101" s="41"/>
      <c r="C101" s="41"/>
      <c r="D101" s="41"/>
      <c r="E101" s="41"/>
      <c r="F101" s="41"/>
      <c r="G101" s="41"/>
    </row>
    <row r="102" spans="2:7">
      <c r="B102" s="41"/>
      <c r="C102" s="41"/>
      <c r="D102" s="41"/>
      <c r="E102" s="41"/>
      <c r="F102" s="41"/>
      <c r="G102" s="41"/>
    </row>
    <row r="103" spans="2:7">
      <c r="B103" s="41"/>
      <c r="C103" s="41"/>
      <c r="D103" s="41"/>
      <c r="E103" s="41"/>
      <c r="F103" s="41"/>
      <c r="G103" s="41"/>
    </row>
    <row r="104" spans="2:7">
      <c r="B104" s="41"/>
      <c r="C104" s="41"/>
      <c r="D104" s="41"/>
      <c r="E104" s="41"/>
      <c r="F104" s="41"/>
      <c r="G104" s="41"/>
    </row>
    <row r="105" spans="2:7">
      <c r="B105" s="41"/>
      <c r="C105" s="41"/>
      <c r="D105" s="41"/>
      <c r="E105" s="41"/>
      <c r="F105" s="41"/>
      <c r="G105" s="41"/>
    </row>
    <row r="106" spans="2:7">
      <c r="B106" s="41"/>
      <c r="C106" s="41"/>
      <c r="D106" s="41"/>
      <c r="E106" s="41"/>
      <c r="F106" s="41"/>
      <c r="G106" s="41"/>
    </row>
    <row r="107" spans="2:7">
      <c r="B107" s="41"/>
      <c r="C107" s="41"/>
      <c r="D107" s="41"/>
      <c r="E107" s="41"/>
      <c r="F107" s="41"/>
      <c r="G107" s="41"/>
    </row>
    <row r="108" spans="2:7">
      <c r="B108" s="41"/>
      <c r="C108" s="41"/>
      <c r="D108" s="41"/>
      <c r="E108" s="41"/>
      <c r="F108" s="41"/>
      <c r="G108" s="41"/>
    </row>
    <row r="109" spans="2:7">
      <c r="B109" s="41"/>
      <c r="C109" s="41"/>
      <c r="D109" s="41"/>
      <c r="E109" s="41"/>
      <c r="F109" s="41"/>
      <c r="G109" s="41"/>
    </row>
    <row r="110" spans="2:7">
      <c r="B110" s="41"/>
      <c r="C110" s="41"/>
      <c r="D110" s="41"/>
      <c r="E110" s="41"/>
      <c r="F110" s="41"/>
      <c r="G110" s="41"/>
    </row>
    <row r="111" spans="2:7">
      <c r="B111" s="41"/>
      <c r="C111" s="41"/>
      <c r="D111" s="41"/>
      <c r="E111" s="41"/>
      <c r="F111" s="41"/>
      <c r="G111" s="41"/>
    </row>
    <row r="112" spans="2:7">
      <c r="B112" s="41"/>
      <c r="C112" s="41"/>
      <c r="D112" s="41"/>
      <c r="E112" s="41"/>
      <c r="F112" s="41"/>
      <c r="G112" s="41"/>
    </row>
    <row r="113" spans="2:7">
      <c r="B113" s="41"/>
      <c r="C113" s="41"/>
      <c r="D113" s="41"/>
      <c r="E113" s="41"/>
      <c r="F113" s="41"/>
      <c r="G113" s="41"/>
    </row>
  </sheetData>
  <printOptions horizontalCentered="1"/>
  <pageMargins left="0.1" right="0.1" top="0.1" bottom="0.1" header="0.1" footer="0.1"/>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9"/>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4">
        <v>41621</v>
      </c>
    </row>
    <row r="2" spans="1:8">
      <c r="A2" s="4"/>
    </row>
    <row r="3" spans="1:8">
      <c r="A3" s="6" t="s">
        <v>291</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9" t="s">
        <v>85</v>
      </c>
      <c r="C10" s="9" t="s">
        <v>88</v>
      </c>
      <c r="D10" s="9" t="s">
        <v>91</v>
      </c>
      <c r="E10" s="9" t="s">
        <v>92</v>
      </c>
      <c r="F10" s="9" t="s">
        <v>95</v>
      </c>
      <c r="G10" s="9" t="s">
        <v>97</v>
      </c>
      <c r="H10" s="10" t="s">
        <v>101</v>
      </c>
    </row>
    <row r="11" spans="1:8">
      <c r="A11" s="11"/>
      <c r="B11" s="12"/>
      <c r="C11" s="12"/>
      <c r="D11" s="12"/>
      <c r="E11" s="12"/>
      <c r="F11" s="12"/>
      <c r="G11" s="12"/>
      <c r="H11" s="13"/>
    </row>
    <row r="12" spans="1:8">
      <c r="A12" s="17" t="s">
        <v>1</v>
      </c>
      <c r="B12" s="18">
        <v>6922</v>
      </c>
      <c r="C12" s="18">
        <v>770673281</v>
      </c>
      <c r="D12" s="18">
        <v>270562315</v>
      </c>
      <c r="E12" s="18">
        <v>470406676</v>
      </c>
      <c r="F12" s="18">
        <v>196962854</v>
      </c>
      <c r="G12" s="18">
        <v>118077676</v>
      </c>
      <c r="H12" s="19">
        <f t="shared" ref="H12:H75" si="0">G12/$G$12*100</f>
        <v>100</v>
      </c>
    </row>
    <row r="13" spans="1:8">
      <c r="A13" s="17" t="s">
        <v>2</v>
      </c>
      <c r="B13" s="18">
        <v>271</v>
      </c>
      <c r="C13" s="18">
        <v>390680</v>
      </c>
      <c r="D13" s="18">
        <v>133255</v>
      </c>
      <c r="E13" s="18">
        <v>27796</v>
      </c>
      <c r="F13" s="18">
        <v>7658</v>
      </c>
      <c r="G13" s="18">
        <v>7359</v>
      </c>
      <c r="H13" s="19">
        <f t="shared" si="0"/>
        <v>6.2323381093645509E-3</v>
      </c>
    </row>
    <row r="14" spans="1:8">
      <c r="A14" s="17" t="s">
        <v>3</v>
      </c>
      <c r="B14" s="18">
        <v>189</v>
      </c>
      <c r="C14" s="18">
        <v>30442688</v>
      </c>
      <c r="D14" s="18">
        <v>10814877</v>
      </c>
      <c r="E14" s="18">
        <v>26253172</v>
      </c>
      <c r="F14" s="18">
        <v>11928502</v>
      </c>
      <c r="G14" s="18">
        <v>7875064</v>
      </c>
      <c r="H14" s="19">
        <f t="shared" si="0"/>
        <v>6.6693927817481775</v>
      </c>
    </row>
    <row r="15" spans="1:8">
      <c r="A15" s="20" t="s">
        <v>276</v>
      </c>
      <c r="B15" s="21">
        <v>50</v>
      </c>
      <c r="C15" s="21">
        <v>11182242</v>
      </c>
      <c r="D15" s="21">
        <v>3912883</v>
      </c>
      <c r="E15" s="21">
        <v>9112781</v>
      </c>
      <c r="F15" s="21">
        <v>3449847</v>
      </c>
      <c r="G15" s="21">
        <v>3123434</v>
      </c>
      <c r="H15" s="22">
        <f t="shared" si="0"/>
        <v>2.6452366830119525</v>
      </c>
    </row>
    <row r="16" spans="1:8">
      <c r="A16" s="20" t="s">
        <v>277</v>
      </c>
      <c r="B16" s="42">
        <v>8</v>
      </c>
      <c r="C16" s="42">
        <v>12303515</v>
      </c>
      <c r="D16" s="42">
        <v>4343655</v>
      </c>
      <c r="E16" s="42">
        <v>12150720</v>
      </c>
      <c r="F16" s="42">
        <v>7350326</v>
      </c>
      <c r="G16" s="42">
        <v>3821453</v>
      </c>
      <c r="H16" s="22">
        <f t="shared" si="0"/>
        <v>3.2363890698526285</v>
      </c>
    </row>
    <row r="17" spans="1:8">
      <c r="A17" s="20" t="s">
        <v>13</v>
      </c>
      <c r="B17" s="21">
        <v>15</v>
      </c>
      <c r="C17" s="21">
        <v>238562</v>
      </c>
      <c r="D17" s="21">
        <v>84541</v>
      </c>
      <c r="E17" s="21">
        <v>59836</v>
      </c>
      <c r="F17" s="21">
        <v>25858</v>
      </c>
      <c r="G17" s="21">
        <v>17917</v>
      </c>
      <c r="H17" s="22">
        <f t="shared" si="0"/>
        <v>1.5173909757505729E-2</v>
      </c>
    </row>
    <row r="18" spans="1:8">
      <c r="A18" s="20" t="s">
        <v>14</v>
      </c>
      <c r="B18" s="21">
        <v>116</v>
      </c>
      <c r="C18" s="21">
        <v>6718369</v>
      </c>
      <c r="D18" s="21">
        <v>2473799</v>
      </c>
      <c r="E18" s="21">
        <v>4929835</v>
      </c>
      <c r="F18" s="21">
        <v>1102472</v>
      </c>
      <c r="G18" s="21">
        <v>912261</v>
      </c>
      <c r="H18" s="22">
        <f t="shared" si="0"/>
        <v>0.77259396602622832</v>
      </c>
    </row>
    <row r="19" spans="1:8">
      <c r="A19" s="17" t="s">
        <v>4</v>
      </c>
      <c r="B19" s="43">
        <v>6</v>
      </c>
      <c r="C19" s="43">
        <v>1336513</v>
      </c>
      <c r="D19" s="43">
        <v>467670</v>
      </c>
      <c r="E19" s="43">
        <v>903400</v>
      </c>
      <c r="F19" s="43">
        <v>349988</v>
      </c>
      <c r="G19" s="43">
        <v>290494</v>
      </c>
      <c r="H19" s="19">
        <f t="shared" si="0"/>
        <v>0.2460194084443193</v>
      </c>
    </row>
    <row r="20" spans="1:8">
      <c r="A20" s="17" t="s">
        <v>5</v>
      </c>
      <c r="B20" s="18">
        <v>157</v>
      </c>
      <c r="C20" s="18">
        <v>2232912</v>
      </c>
      <c r="D20" s="18">
        <v>787341</v>
      </c>
      <c r="E20" s="18">
        <v>477468</v>
      </c>
      <c r="F20" s="18">
        <v>173531</v>
      </c>
      <c r="G20" s="18">
        <v>125122</v>
      </c>
      <c r="H20" s="19">
        <f t="shared" si="0"/>
        <v>0.10596583896180342</v>
      </c>
    </row>
    <row r="21" spans="1:8">
      <c r="A21" s="20" t="s">
        <v>15</v>
      </c>
      <c r="B21" s="21">
        <v>16</v>
      </c>
      <c r="C21" s="21">
        <v>542593</v>
      </c>
      <c r="D21" s="21">
        <v>192699</v>
      </c>
      <c r="E21" s="21">
        <v>36188</v>
      </c>
      <c r="F21" s="21">
        <v>14052</v>
      </c>
      <c r="G21" s="21">
        <v>5184</v>
      </c>
      <c r="H21" s="22">
        <f t="shared" si="0"/>
        <v>4.3903303110403354E-3</v>
      </c>
    </row>
    <row r="22" spans="1:8">
      <c r="A22" s="20" t="s">
        <v>16</v>
      </c>
      <c r="B22" s="21">
        <v>34</v>
      </c>
      <c r="C22" s="21">
        <v>1358864</v>
      </c>
      <c r="D22" s="21">
        <v>478830</v>
      </c>
      <c r="E22" s="21">
        <v>378202</v>
      </c>
      <c r="F22" s="21">
        <v>138018</v>
      </c>
      <c r="G22" s="21">
        <v>105506</v>
      </c>
      <c r="H22" s="22">
        <f t="shared" si="0"/>
        <v>8.9353045871261902E-2</v>
      </c>
    </row>
    <row r="23" spans="1:8">
      <c r="A23" s="20" t="s">
        <v>17</v>
      </c>
      <c r="B23" s="21">
        <v>107</v>
      </c>
      <c r="C23" s="21">
        <v>331455</v>
      </c>
      <c r="D23" s="21">
        <v>115813</v>
      </c>
      <c r="E23" s="21">
        <v>63079</v>
      </c>
      <c r="F23" s="21">
        <v>21462</v>
      </c>
      <c r="G23" s="21">
        <v>14432</v>
      </c>
      <c r="H23" s="22">
        <f t="shared" si="0"/>
        <v>1.2222462779501182E-2</v>
      </c>
    </row>
    <row r="24" spans="1:8">
      <c r="A24" s="17" t="s">
        <v>6</v>
      </c>
      <c r="B24" s="18">
        <v>1191</v>
      </c>
      <c r="C24" s="18">
        <v>389657302</v>
      </c>
      <c r="D24" s="18">
        <v>136462922</v>
      </c>
      <c r="E24" s="18">
        <v>282479194</v>
      </c>
      <c r="F24" s="18">
        <v>115567221</v>
      </c>
      <c r="G24" s="18">
        <v>79744330</v>
      </c>
      <c r="H24" s="19">
        <f t="shared" si="0"/>
        <v>67.535484014776841</v>
      </c>
    </row>
    <row r="25" spans="1:8">
      <c r="A25" s="20" t="s">
        <v>18</v>
      </c>
      <c r="B25" s="21">
        <v>63</v>
      </c>
      <c r="C25" s="21">
        <v>18982333</v>
      </c>
      <c r="D25" s="21">
        <v>6644721</v>
      </c>
      <c r="E25" s="21">
        <v>6239825</v>
      </c>
      <c r="F25" s="21">
        <v>2868500</v>
      </c>
      <c r="G25" s="21">
        <v>2523751</v>
      </c>
      <c r="H25" s="22">
        <f t="shared" si="0"/>
        <v>2.137365068059097</v>
      </c>
    </row>
    <row r="26" spans="1:8">
      <c r="A26" s="20" t="s">
        <v>19</v>
      </c>
      <c r="B26" s="21">
        <v>13</v>
      </c>
      <c r="C26" s="21">
        <v>14389737</v>
      </c>
      <c r="D26" s="21">
        <v>5036310</v>
      </c>
      <c r="E26" s="21">
        <v>5668618</v>
      </c>
      <c r="F26" s="21">
        <v>1607506</v>
      </c>
      <c r="G26" s="21">
        <v>1544984</v>
      </c>
      <c r="H26" s="22">
        <f t="shared" si="0"/>
        <v>1.3084471615108684</v>
      </c>
    </row>
    <row r="27" spans="1:8">
      <c r="A27" s="23" t="s">
        <v>20</v>
      </c>
      <c r="B27" s="42">
        <v>4</v>
      </c>
      <c r="C27" s="42">
        <v>7920762</v>
      </c>
      <c r="D27" s="42">
        <v>2772267</v>
      </c>
      <c r="E27" s="42">
        <v>542625</v>
      </c>
      <c r="F27" s="42">
        <v>165505</v>
      </c>
      <c r="G27" s="42">
        <v>148244</v>
      </c>
      <c r="H27" s="22">
        <f t="shared" si="0"/>
        <v>0.12554786393322984</v>
      </c>
    </row>
    <row r="28" spans="1:8">
      <c r="A28" s="20" t="s">
        <v>21</v>
      </c>
      <c r="B28" s="21">
        <v>10</v>
      </c>
      <c r="C28" s="21">
        <v>239953</v>
      </c>
      <c r="D28" s="21">
        <v>83806</v>
      </c>
      <c r="E28" s="21">
        <v>46292</v>
      </c>
      <c r="F28" s="21">
        <v>12251</v>
      </c>
      <c r="G28" s="21">
        <v>11798</v>
      </c>
      <c r="H28" s="22">
        <f t="shared" si="0"/>
        <v>9.9917278182202716E-3</v>
      </c>
    </row>
    <row r="29" spans="1:8">
      <c r="A29" s="20" t="s">
        <v>22</v>
      </c>
      <c r="B29" s="21">
        <v>11</v>
      </c>
      <c r="C29" s="21">
        <v>1087220</v>
      </c>
      <c r="D29" s="21">
        <v>380388</v>
      </c>
      <c r="E29" s="21">
        <v>617116</v>
      </c>
      <c r="F29" s="21">
        <v>370934</v>
      </c>
      <c r="G29" s="21">
        <v>147881</v>
      </c>
      <c r="H29" s="22">
        <f t="shared" si="0"/>
        <v>0.12524043918344058</v>
      </c>
    </row>
    <row r="30" spans="1:8">
      <c r="A30" s="20" t="s">
        <v>23</v>
      </c>
      <c r="B30" s="42">
        <v>5</v>
      </c>
      <c r="C30" s="42">
        <v>194958</v>
      </c>
      <c r="D30" s="42">
        <v>67957</v>
      </c>
      <c r="E30" s="42">
        <v>166257</v>
      </c>
      <c r="F30" s="42">
        <v>27419</v>
      </c>
      <c r="G30" s="42">
        <v>14477</v>
      </c>
      <c r="H30" s="22">
        <f t="shared" si="0"/>
        <v>1.2260573285673405E-2</v>
      </c>
    </row>
    <row r="31" spans="1:8">
      <c r="A31" s="20" t="s">
        <v>24</v>
      </c>
      <c r="B31" s="21">
        <v>35</v>
      </c>
      <c r="C31" s="21">
        <v>55932</v>
      </c>
      <c r="D31" s="21">
        <v>19028</v>
      </c>
      <c r="E31" s="21">
        <v>84934</v>
      </c>
      <c r="F31" s="21">
        <v>2282</v>
      </c>
      <c r="G31" s="21">
        <v>2279</v>
      </c>
      <c r="H31" s="22">
        <f t="shared" si="0"/>
        <v>1.9300854125889131E-3</v>
      </c>
    </row>
    <row r="32" spans="1:8">
      <c r="A32" s="20" t="s">
        <v>25</v>
      </c>
      <c r="B32" s="21">
        <v>26</v>
      </c>
      <c r="C32" s="21">
        <v>6132768</v>
      </c>
      <c r="D32" s="21">
        <v>2146031</v>
      </c>
      <c r="E32" s="21">
        <v>3706045</v>
      </c>
      <c r="F32" s="21">
        <v>1456183</v>
      </c>
      <c r="G32" s="21">
        <v>968865</v>
      </c>
      <c r="H32" s="22">
        <f t="shared" si="0"/>
        <v>0.82053190139006449</v>
      </c>
    </row>
    <row r="33" spans="1:8">
      <c r="A33" s="20" t="s">
        <v>26</v>
      </c>
      <c r="B33" s="21">
        <v>20</v>
      </c>
      <c r="C33" s="21">
        <v>188622</v>
      </c>
      <c r="D33" s="21">
        <v>65657</v>
      </c>
      <c r="E33" s="21">
        <v>126595</v>
      </c>
      <c r="F33" s="21">
        <v>69942</v>
      </c>
      <c r="G33" s="21">
        <v>34603</v>
      </c>
      <c r="H33" s="22">
        <f t="shared" si="0"/>
        <v>2.9305285446166812E-2</v>
      </c>
    </row>
    <row r="34" spans="1:8">
      <c r="A34" s="20" t="s">
        <v>27</v>
      </c>
      <c r="B34" s="21">
        <v>26</v>
      </c>
      <c r="C34" s="21">
        <v>132032031</v>
      </c>
      <c r="D34" s="21">
        <v>46254876</v>
      </c>
      <c r="E34" s="21">
        <v>118224797</v>
      </c>
      <c r="F34" s="21">
        <v>66746422</v>
      </c>
      <c r="G34" s="21">
        <v>40511360</v>
      </c>
      <c r="H34" s="22">
        <f t="shared" si="0"/>
        <v>34.309076340560765</v>
      </c>
    </row>
    <row r="35" spans="1:8">
      <c r="A35" s="20" t="s">
        <v>28</v>
      </c>
      <c r="B35" s="21">
        <v>185</v>
      </c>
      <c r="C35" s="21">
        <v>77804731</v>
      </c>
      <c r="D35" s="21">
        <v>27246503</v>
      </c>
      <c r="E35" s="21">
        <v>55879968</v>
      </c>
      <c r="F35" s="21">
        <v>16587903</v>
      </c>
      <c r="G35" s="21">
        <v>14026205</v>
      </c>
      <c r="H35" s="22">
        <f t="shared" si="0"/>
        <v>11.878794938342113</v>
      </c>
    </row>
    <row r="36" spans="1:8">
      <c r="A36" s="23" t="s">
        <v>29</v>
      </c>
      <c r="B36" s="21">
        <v>41</v>
      </c>
      <c r="C36" s="21">
        <v>43386034</v>
      </c>
      <c r="D36" s="21">
        <v>15184820</v>
      </c>
      <c r="E36" s="21">
        <v>36316116</v>
      </c>
      <c r="F36" s="21">
        <v>8970244</v>
      </c>
      <c r="G36" s="21">
        <v>7779027</v>
      </c>
      <c r="H36" s="22">
        <f t="shared" si="0"/>
        <v>6.5880590332756892</v>
      </c>
    </row>
    <row r="37" spans="1:8">
      <c r="A37" s="23" t="s">
        <v>30</v>
      </c>
      <c r="B37" s="21">
        <v>144</v>
      </c>
      <c r="C37" s="21">
        <v>34418697</v>
      </c>
      <c r="D37" s="21">
        <v>12061683</v>
      </c>
      <c r="E37" s="21">
        <v>19563852</v>
      </c>
      <c r="F37" s="21">
        <v>7617659</v>
      </c>
      <c r="G37" s="21">
        <v>6247177</v>
      </c>
      <c r="H37" s="22">
        <f t="shared" si="0"/>
        <v>5.2907350581662866</v>
      </c>
    </row>
    <row r="38" spans="1:8">
      <c r="A38" s="20" t="s">
        <v>31</v>
      </c>
      <c r="B38" s="21">
        <v>51</v>
      </c>
      <c r="C38" s="21">
        <v>1186428</v>
      </c>
      <c r="D38" s="21">
        <v>420986</v>
      </c>
      <c r="E38" s="21">
        <v>430267</v>
      </c>
      <c r="F38" s="21">
        <v>211468</v>
      </c>
      <c r="G38" s="21">
        <v>128051</v>
      </c>
      <c r="H38" s="22">
        <f t="shared" si="0"/>
        <v>0.10844640946354668</v>
      </c>
    </row>
    <row r="39" spans="1:8">
      <c r="A39" s="20" t="s">
        <v>32</v>
      </c>
      <c r="B39" s="21">
        <v>23</v>
      </c>
      <c r="C39" s="21">
        <v>1076614</v>
      </c>
      <c r="D39" s="21">
        <v>376269</v>
      </c>
      <c r="E39" s="21">
        <v>560990</v>
      </c>
      <c r="F39" s="21">
        <v>199159</v>
      </c>
      <c r="G39" s="21">
        <v>147512</v>
      </c>
      <c r="H39" s="22">
        <f t="shared" si="0"/>
        <v>0.12492793303282833</v>
      </c>
    </row>
    <row r="40" spans="1:8">
      <c r="A40" s="20" t="s">
        <v>33</v>
      </c>
      <c r="B40" s="21">
        <v>36</v>
      </c>
      <c r="C40" s="21">
        <v>2735758</v>
      </c>
      <c r="D40" s="21">
        <v>958037</v>
      </c>
      <c r="E40" s="21">
        <v>1250249</v>
      </c>
      <c r="F40" s="21">
        <v>686097</v>
      </c>
      <c r="G40" s="21">
        <v>338832</v>
      </c>
      <c r="H40" s="22">
        <f t="shared" si="0"/>
        <v>0.28695686727438641</v>
      </c>
    </row>
    <row r="41" spans="1:8">
      <c r="A41" s="20" t="s">
        <v>34</v>
      </c>
      <c r="B41" s="21">
        <v>98</v>
      </c>
      <c r="C41" s="21">
        <v>5183950</v>
      </c>
      <c r="D41" s="21">
        <v>1812776</v>
      </c>
      <c r="E41" s="21">
        <v>2129537</v>
      </c>
      <c r="F41" s="21">
        <v>1255593</v>
      </c>
      <c r="G41" s="21">
        <v>664000</v>
      </c>
      <c r="H41" s="22">
        <f t="shared" si="0"/>
        <v>0.56234169107461096</v>
      </c>
    </row>
    <row r="42" spans="1:8">
      <c r="A42" s="20" t="s">
        <v>35</v>
      </c>
      <c r="B42" s="21">
        <v>190</v>
      </c>
      <c r="C42" s="21">
        <v>16977072</v>
      </c>
      <c r="D42" s="21">
        <v>5944804</v>
      </c>
      <c r="E42" s="21">
        <v>9805262</v>
      </c>
      <c r="F42" s="21">
        <v>4239182</v>
      </c>
      <c r="G42" s="21">
        <v>2776679</v>
      </c>
      <c r="H42" s="22">
        <f t="shared" si="0"/>
        <v>2.3515698259508429</v>
      </c>
    </row>
    <row r="43" spans="1:8">
      <c r="A43" s="20" t="s">
        <v>36</v>
      </c>
      <c r="B43" s="21">
        <v>159</v>
      </c>
      <c r="C43" s="21">
        <v>65639616</v>
      </c>
      <c r="D43" s="21">
        <v>22978229</v>
      </c>
      <c r="E43" s="21">
        <v>50377405</v>
      </c>
      <c r="F43" s="21">
        <v>10936394</v>
      </c>
      <c r="G43" s="21">
        <v>9146333</v>
      </c>
      <c r="H43" s="22">
        <f t="shared" si="0"/>
        <v>7.7460306722161434</v>
      </c>
    </row>
    <row r="44" spans="1:8">
      <c r="A44" s="24" t="s">
        <v>123</v>
      </c>
      <c r="B44" s="21"/>
      <c r="C44" s="21"/>
      <c r="D44" s="21"/>
      <c r="E44" s="21"/>
      <c r="F44" s="21"/>
      <c r="G44" s="21"/>
      <c r="H44" s="22"/>
    </row>
    <row r="45" spans="1:8">
      <c r="A45" s="23" t="s">
        <v>124</v>
      </c>
      <c r="B45" s="21">
        <v>56</v>
      </c>
      <c r="C45" s="21">
        <v>12660382</v>
      </c>
      <c r="D45" s="21">
        <v>4429304</v>
      </c>
      <c r="E45" s="21">
        <v>14055767</v>
      </c>
      <c r="F45" s="21">
        <v>3694996</v>
      </c>
      <c r="G45" s="21">
        <v>3390994</v>
      </c>
      <c r="H45" s="22">
        <f t="shared" si="0"/>
        <v>2.8718332837106315</v>
      </c>
    </row>
    <row r="46" spans="1:8">
      <c r="A46" s="20" t="s">
        <v>37</v>
      </c>
      <c r="B46" s="21">
        <v>67</v>
      </c>
      <c r="C46" s="21">
        <v>20791030</v>
      </c>
      <c r="D46" s="21">
        <v>7294168</v>
      </c>
      <c r="E46" s="21">
        <v>6918689</v>
      </c>
      <c r="F46" s="21">
        <v>2793582</v>
      </c>
      <c r="G46" s="21">
        <v>1979270</v>
      </c>
      <c r="H46" s="22">
        <f t="shared" si="0"/>
        <v>1.6762440344777789</v>
      </c>
    </row>
    <row r="47" spans="1:8">
      <c r="A47" s="23" t="s">
        <v>38</v>
      </c>
      <c r="B47" s="21">
        <v>36</v>
      </c>
      <c r="C47" s="21">
        <v>3472732</v>
      </c>
      <c r="D47" s="21">
        <v>1214279</v>
      </c>
      <c r="E47" s="21">
        <v>1157262</v>
      </c>
      <c r="F47" s="21">
        <v>421346</v>
      </c>
      <c r="G47" s="21">
        <v>335101</v>
      </c>
      <c r="H47" s="22">
        <f t="shared" si="0"/>
        <v>0.28379708286264038</v>
      </c>
    </row>
    <row r="48" spans="1:8">
      <c r="A48" s="23" t="s">
        <v>39</v>
      </c>
      <c r="B48" s="21">
        <v>31</v>
      </c>
      <c r="C48" s="21">
        <v>17318298</v>
      </c>
      <c r="D48" s="21">
        <v>6079888</v>
      </c>
      <c r="E48" s="21">
        <v>5761427</v>
      </c>
      <c r="F48" s="21">
        <v>2372237</v>
      </c>
      <c r="G48" s="21">
        <v>1644169</v>
      </c>
      <c r="H48" s="22">
        <f t="shared" si="0"/>
        <v>1.3924469516151385</v>
      </c>
    </row>
    <row r="49" spans="1:8">
      <c r="A49" s="20" t="s">
        <v>40</v>
      </c>
      <c r="B49" s="42">
        <v>8</v>
      </c>
      <c r="C49" s="42">
        <v>396124</v>
      </c>
      <c r="D49" s="42">
        <v>138454</v>
      </c>
      <c r="E49" s="42">
        <v>284757</v>
      </c>
      <c r="F49" s="42">
        <v>105063</v>
      </c>
      <c r="G49" s="42">
        <v>96137</v>
      </c>
      <c r="H49" s="22">
        <f t="shared" si="0"/>
        <v>8.1418438486204628E-2</v>
      </c>
    </row>
    <row r="50" spans="1:8">
      <c r="A50" s="24" t="s">
        <v>126</v>
      </c>
      <c r="B50" s="42"/>
      <c r="C50" s="42"/>
      <c r="D50" s="42"/>
      <c r="E50" s="42"/>
      <c r="F50" s="42"/>
      <c r="G50" s="42"/>
      <c r="H50" s="22"/>
    </row>
    <row r="51" spans="1:8">
      <c r="A51" s="23" t="s">
        <v>125</v>
      </c>
      <c r="B51" s="21">
        <v>109</v>
      </c>
      <c r="C51" s="21">
        <v>11902042</v>
      </c>
      <c r="D51" s="21">
        <v>4164617</v>
      </c>
      <c r="E51" s="21">
        <v>5905823</v>
      </c>
      <c r="F51" s="21">
        <v>1696345</v>
      </c>
      <c r="G51" s="21">
        <v>1290321</v>
      </c>
      <c r="H51" s="22">
        <f t="shared" si="0"/>
        <v>1.092773031881149</v>
      </c>
    </row>
    <row r="52" spans="1:8">
      <c r="A52" s="17" t="s">
        <v>7</v>
      </c>
      <c r="B52" s="18">
        <v>869</v>
      </c>
      <c r="C52" s="18">
        <v>92955891</v>
      </c>
      <c r="D52" s="18">
        <v>32537812</v>
      </c>
      <c r="E52" s="18">
        <v>23889752</v>
      </c>
      <c r="F52" s="18">
        <v>9414015</v>
      </c>
      <c r="G52" s="18">
        <v>5730021</v>
      </c>
      <c r="H52" s="19">
        <f t="shared" si="0"/>
        <v>4.8527555708328816</v>
      </c>
    </row>
    <row r="53" spans="1:8">
      <c r="A53" s="20" t="s">
        <v>41</v>
      </c>
      <c r="B53" s="21">
        <v>620</v>
      </c>
      <c r="C53" s="21">
        <v>45192811</v>
      </c>
      <c r="D53" s="21">
        <v>15822891</v>
      </c>
      <c r="E53" s="21">
        <v>15920126</v>
      </c>
      <c r="F53" s="21">
        <v>4983145</v>
      </c>
      <c r="G53" s="21">
        <v>3690633</v>
      </c>
      <c r="H53" s="22">
        <f t="shared" si="0"/>
        <v>3.1255975939092835</v>
      </c>
    </row>
    <row r="54" spans="1:8">
      <c r="A54" s="23" t="s">
        <v>42</v>
      </c>
      <c r="B54" s="21">
        <v>407</v>
      </c>
      <c r="C54" s="21">
        <v>11637821</v>
      </c>
      <c r="D54" s="21">
        <v>4065821</v>
      </c>
      <c r="E54" s="21">
        <v>4160441</v>
      </c>
      <c r="F54" s="21">
        <v>1271235</v>
      </c>
      <c r="G54" s="21">
        <v>890588</v>
      </c>
      <c r="H54" s="22">
        <f t="shared" si="0"/>
        <v>0.7542390993535476</v>
      </c>
    </row>
    <row r="55" spans="1:8">
      <c r="A55" s="30" t="s">
        <v>43</v>
      </c>
      <c r="B55" s="21">
        <v>87</v>
      </c>
      <c r="C55" s="21">
        <v>971614</v>
      </c>
      <c r="D55" s="21">
        <v>338128</v>
      </c>
      <c r="E55" s="21">
        <v>261344</v>
      </c>
      <c r="F55" s="21">
        <v>90774</v>
      </c>
      <c r="G55" s="21">
        <v>70189</v>
      </c>
      <c r="H55" s="22">
        <f t="shared" si="0"/>
        <v>5.9443073727162447E-2</v>
      </c>
    </row>
    <row r="56" spans="1:8">
      <c r="A56" s="30" t="s">
        <v>44</v>
      </c>
      <c r="B56" s="21">
        <v>319</v>
      </c>
      <c r="C56" s="21">
        <v>10666207</v>
      </c>
      <c r="D56" s="21">
        <v>3727693</v>
      </c>
      <c r="E56" s="21">
        <v>3899096</v>
      </c>
      <c r="F56" s="21">
        <v>1180460</v>
      </c>
      <c r="G56" s="21">
        <v>820399</v>
      </c>
      <c r="H56" s="22">
        <f t="shared" si="0"/>
        <v>0.69479602562638509</v>
      </c>
    </row>
    <row r="57" spans="1:8">
      <c r="A57" s="23" t="s">
        <v>45</v>
      </c>
      <c r="B57" s="21">
        <v>214</v>
      </c>
      <c r="C57" s="21">
        <v>33554991</v>
      </c>
      <c r="D57" s="21">
        <v>11757070</v>
      </c>
      <c r="E57" s="21">
        <v>11759686</v>
      </c>
      <c r="F57" s="21">
        <v>3711911</v>
      </c>
      <c r="G57" s="21">
        <v>2800045</v>
      </c>
      <c r="H57" s="22">
        <f t="shared" si="0"/>
        <v>2.3713584945557367</v>
      </c>
    </row>
    <row r="58" spans="1:8">
      <c r="A58" s="30" t="s">
        <v>46</v>
      </c>
      <c r="B58" s="21">
        <v>69</v>
      </c>
      <c r="C58" s="21">
        <v>11099335</v>
      </c>
      <c r="D58" s="21">
        <v>3898956</v>
      </c>
      <c r="E58" s="21">
        <v>3221176</v>
      </c>
      <c r="F58" s="21">
        <v>440563</v>
      </c>
      <c r="G58" s="21">
        <v>388051</v>
      </c>
      <c r="H58" s="22">
        <f t="shared" si="0"/>
        <v>0.32864044512529195</v>
      </c>
    </row>
    <row r="59" spans="1:8">
      <c r="A59" s="30" t="s">
        <v>47</v>
      </c>
      <c r="B59" s="21">
        <v>26</v>
      </c>
      <c r="C59" s="21">
        <v>10069269</v>
      </c>
      <c r="D59" s="21">
        <v>3523782</v>
      </c>
      <c r="E59" s="21">
        <v>2481061</v>
      </c>
      <c r="F59" s="21">
        <v>473201</v>
      </c>
      <c r="G59" s="21">
        <v>470285</v>
      </c>
      <c r="H59" s="22">
        <f t="shared" si="0"/>
        <v>0.3982844310045533</v>
      </c>
    </row>
    <row r="60" spans="1:8">
      <c r="A60" s="30" t="s">
        <v>48</v>
      </c>
      <c r="B60" s="21">
        <v>29</v>
      </c>
      <c r="C60" s="21">
        <v>1545298</v>
      </c>
      <c r="D60" s="21">
        <v>540675</v>
      </c>
      <c r="E60" s="21">
        <v>16155</v>
      </c>
      <c r="F60" s="21">
        <v>173738</v>
      </c>
      <c r="G60" s="21">
        <v>148861</v>
      </c>
      <c r="H60" s="22">
        <f t="shared" si="0"/>
        <v>0.12607040131785791</v>
      </c>
    </row>
    <row r="61" spans="1:8">
      <c r="A61" s="30" t="s">
        <v>49</v>
      </c>
      <c r="B61" s="21">
        <v>90</v>
      </c>
      <c r="C61" s="21">
        <v>10841089</v>
      </c>
      <c r="D61" s="21">
        <v>3793656</v>
      </c>
      <c r="E61" s="21">
        <v>6041294</v>
      </c>
      <c r="F61" s="21">
        <v>2624409</v>
      </c>
      <c r="G61" s="21">
        <v>1792849</v>
      </c>
      <c r="H61" s="22">
        <f t="shared" si="0"/>
        <v>1.5183640640081704</v>
      </c>
    </row>
    <row r="62" spans="1:8">
      <c r="A62" s="20" t="s">
        <v>50</v>
      </c>
      <c r="B62" s="21">
        <v>248</v>
      </c>
      <c r="C62" s="21">
        <v>47763079</v>
      </c>
      <c r="D62" s="21">
        <v>16714921</v>
      </c>
      <c r="E62" s="21">
        <v>7969626</v>
      </c>
      <c r="F62" s="21">
        <v>4430870</v>
      </c>
      <c r="G62" s="21">
        <v>2039388</v>
      </c>
      <c r="H62" s="22">
        <f t="shared" si="0"/>
        <v>1.7271579769235972</v>
      </c>
    </row>
    <row r="63" spans="1:8">
      <c r="A63" s="23" t="s">
        <v>51</v>
      </c>
      <c r="B63" s="21">
        <v>21</v>
      </c>
      <c r="C63" s="21">
        <v>1587370</v>
      </c>
      <c r="D63" s="21">
        <v>555157</v>
      </c>
      <c r="E63" s="21">
        <v>39225</v>
      </c>
      <c r="F63" s="21">
        <v>4131</v>
      </c>
      <c r="G63" s="21">
        <v>3129</v>
      </c>
      <c r="H63" s="22">
        <f t="shared" si="0"/>
        <v>2.6499505291753878E-3</v>
      </c>
    </row>
    <row r="64" spans="1:8">
      <c r="A64" s="23" t="s">
        <v>278</v>
      </c>
      <c r="B64" s="42">
        <v>5</v>
      </c>
      <c r="C64" s="42">
        <v>1443257</v>
      </c>
      <c r="D64" s="42">
        <v>505065</v>
      </c>
      <c r="E64" s="42">
        <v>17389</v>
      </c>
      <c r="F64" s="42">
        <v>12218</v>
      </c>
      <c r="G64" s="42">
        <v>3964</v>
      </c>
      <c r="H64" s="22">
        <f t="shared" si="0"/>
        <v>3.3571121437044544E-3</v>
      </c>
    </row>
    <row r="65" spans="1:8">
      <c r="A65" s="44" t="s">
        <v>127</v>
      </c>
      <c r="B65" s="42"/>
      <c r="C65" s="42"/>
      <c r="D65" s="42"/>
      <c r="E65" s="42"/>
      <c r="F65" s="42"/>
      <c r="G65" s="42"/>
      <c r="H65" s="22"/>
    </row>
    <row r="66" spans="1:8">
      <c r="A66" s="30" t="s">
        <v>122</v>
      </c>
      <c r="B66" s="21">
        <v>10</v>
      </c>
      <c r="C66" s="21">
        <v>4143737</v>
      </c>
      <c r="D66" s="21">
        <v>1450190</v>
      </c>
      <c r="E66" s="21">
        <v>197590</v>
      </c>
      <c r="F66" s="21">
        <v>97894</v>
      </c>
      <c r="G66" s="21">
        <v>67943</v>
      </c>
      <c r="H66" s="22">
        <f t="shared" si="0"/>
        <v>5.7540936019099834E-2</v>
      </c>
    </row>
    <row r="67" spans="1:8">
      <c r="A67" s="23" t="s">
        <v>52</v>
      </c>
      <c r="B67" s="21">
        <v>11</v>
      </c>
      <c r="C67" s="21">
        <v>2412147</v>
      </c>
      <c r="D67" s="21">
        <v>844172</v>
      </c>
      <c r="E67" s="21">
        <v>110620</v>
      </c>
      <c r="F67" s="21">
        <v>19357</v>
      </c>
      <c r="G67" s="21">
        <v>13500</v>
      </c>
      <c r="H67" s="22">
        <f t="shared" si="0"/>
        <v>1.1433151851667541E-2</v>
      </c>
    </row>
    <row r="68" spans="1:8">
      <c r="A68" s="23" t="s">
        <v>53</v>
      </c>
      <c r="B68" s="21">
        <v>54</v>
      </c>
      <c r="C68" s="21">
        <v>7766538</v>
      </c>
      <c r="D68" s="21">
        <v>2717861</v>
      </c>
      <c r="E68" s="21">
        <v>1581098</v>
      </c>
      <c r="F68" s="21">
        <v>523285</v>
      </c>
      <c r="G68" s="21">
        <v>389812</v>
      </c>
      <c r="H68" s="22">
        <f t="shared" si="0"/>
        <v>0.33013183626683168</v>
      </c>
    </row>
    <row r="69" spans="1:8">
      <c r="A69" s="23" t="s">
        <v>54</v>
      </c>
      <c r="B69" s="21">
        <v>60</v>
      </c>
      <c r="C69" s="21">
        <v>21276790</v>
      </c>
      <c r="D69" s="21">
        <v>7446667</v>
      </c>
      <c r="E69" s="21">
        <v>3043889</v>
      </c>
      <c r="F69" s="21">
        <v>2429418</v>
      </c>
      <c r="G69" s="21">
        <v>795166</v>
      </c>
      <c r="H69" s="22">
        <f t="shared" si="0"/>
        <v>0.67342619446541274</v>
      </c>
    </row>
    <row r="70" spans="1:8">
      <c r="A70" s="23" t="s">
        <v>55</v>
      </c>
      <c r="B70" s="21">
        <v>88</v>
      </c>
      <c r="C70" s="21">
        <v>9133240</v>
      </c>
      <c r="D70" s="21">
        <v>3195808</v>
      </c>
      <c r="E70" s="21">
        <v>2979815</v>
      </c>
      <c r="F70" s="21">
        <v>1344567</v>
      </c>
      <c r="G70" s="21">
        <v>765872</v>
      </c>
      <c r="H70" s="22">
        <f t="shared" si="0"/>
        <v>0.64861710184743138</v>
      </c>
    </row>
    <row r="71" spans="1:8">
      <c r="A71" s="17" t="s">
        <v>8</v>
      </c>
      <c r="B71" s="18">
        <v>92</v>
      </c>
      <c r="C71" s="18">
        <v>8573471</v>
      </c>
      <c r="D71" s="18">
        <v>2999963</v>
      </c>
      <c r="E71" s="18">
        <v>2378385</v>
      </c>
      <c r="F71" s="18">
        <v>390596</v>
      </c>
      <c r="G71" s="18">
        <v>295109</v>
      </c>
      <c r="H71" s="19">
        <f t="shared" si="0"/>
        <v>0.24992785257731531</v>
      </c>
    </row>
    <row r="72" spans="1:8">
      <c r="A72" s="17" t="s">
        <v>9</v>
      </c>
      <c r="B72" s="18">
        <v>776</v>
      </c>
      <c r="C72" s="18">
        <v>63785595</v>
      </c>
      <c r="D72" s="18">
        <v>22332290</v>
      </c>
      <c r="E72" s="18">
        <v>31624085</v>
      </c>
      <c r="F72" s="18">
        <v>8487226</v>
      </c>
      <c r="G72" s="18">
        <v>7059289</v>
      </c>
      <c r="H72" s="19">
        <f t="shared" si="0"/>
        <v>5.9785128223560227</v>
      </c>
    </row>
    <row r="73" spans="1:8">
      <c r="A73" s="24" t="s">
        <v>106</v>
      </c>
      <c r="B73" s="18"/>
      <c r="C73" s="18"/>
      <c r="D73" s="18"/>
      <c r="E73" s="18"/>
      <c r="F73" s="18"/>
      <c r="G73" s="18"/>
      <c r="H73" s="22"/>
    </row>
    <row r="74" spans="1:8">
      <c r="A74" s="23" t="s">
        <v>107</v>
      </c>
      <c r="B74" s="21">
        <v>420</v>
      </c>
      <c r="C74" s="21">
        <v>35128978</v>
      </c>
      <c r="D74" s="21">
        <v>12290618</v>
      </c>
      <c r="E74" s="21">
        <v>23312615</v>
      </c>
      <c r="F74" s="21">
        <v>6431466</v>
      </c>
      <c r="G74" s="21">
        <v>5419430</v>
      </c>
      <c r="H74" s="22">
        <f t="shared" si="0"/>
        <v>4.5897160103320465</v>
      </c>
    </row>
    <row r="75" spans="1:8">
      <c r="A75" s="20" t="s">
        <v>59</v>
      </c>
      <c r="B75" s="21">
        <v>38</v>
      </c>
      <c r="C75" s="21">
        <v>7307990</v>
      </c>
      <c r="D75" s="21">
        <v>2570693</v>
      </c>
      <c r="E75" s="21">
        <v>3979407</v>
      </c>
      <c r="F75" s="21">
        <v>860679</v>
      </c>
      <c r="G75" s="21">
        <v>774692</v>
      </c>
      <c r="H75" s="22">
        <f t="shared" si="0"/>
        <v>0.65608676105718744</v>
      </c>
    </row>
    <row r="76" spans="1:8">
      <c r="A76" s="20" t="s">
        <v>60</v>
      </c>
      <c r="B76" s="21">
        <v>49</v>
      </c>
      <c r="C76" s="21">
        <v>14242303</v>
      </c>
      <c r="D76" s="21">
        <v>4984185</v>
      </c>
      <c r="E76" s="21">
        <v>2780231</v>
      </c>
      <c r="F76" s="21">
        <v>843353</v>
      </c>
      <c r="G76" s="21">
        <v>587966</v>
      </c>
      <c r="H76" s="22">
        <f t="shared" ref="H76:H110" si="1">G76/$G$12*100</f>
        <v>0.49794848604574504</v>
      </c>
    </row>
    <row r="77" spans="1:8">
      <c r="A77" s="24" t="s">
        <v>118</v>
      </c>
      <c r="B77" s="21"/>
      <c r="C77" s="21"/>
      <c r="D77" s="21"/>
      <c r="E77" s="21"/>
      <c r="F77" s="21"/>
      <c r="G77" s="21"/>
      <c r="H77" s="22"/>
    </row>
    <row r="78" spans="1:8">
      <c r="A78" s="23" t="s">
        <v>119</v>
      </c>
      <c r="B78" s="21">
        <v>259</v>
      </c>
      <c r="C78" s="21">
        <v>684136</v>
      </c>
      <c r="D78" s="21">
        <v>239075</v>
      </c>
      <c r="E78" s="21">
        <v>197352</v>
      </c>
      <c r="F78" s="21">
        <v>109684</v>
      </c>
      <c r="G78" s="21">
        <v>61577</v>
      </c>
      <c r="H78" s="22">
        <f t="shared" si="1"/>
        <v>5.2149569745935716E-2</v>
      </c>
    </row>
    <row r="79" spans="1:8">
      <c r="A79" s="20" t="s">
        <v>61</v>
      </c>
      <c r="B79" s="21">
        <v>12</v>
      </c>
      <c r="C79" s="21">
        <v>6422189</v>
      </c>
      <c r="D79" s="21">
        <v>2247720</v>
      </c>
      <c r="E79" s="21">
        <v>1354480</v>
      </c>
      <c r="F79" s="21">
        <v>242044</v>
      </c>
      <c r="G79" s="21">
        <v>215623</v>
      </c>
      <c r="H79" s="22">
        <f t="shared" si="1"/>
        <v>0.18261114827497113</v>
      </c>
    </row>
    <row r="80" spans="1:8">
      <c r="A80" s="31" t="s">
        <v>108</v>
      </c>
      <c r="B80" s="21"/>
      <c r="C80" s="21"/>
      <c r="D80" s="21"/>
      <c r="E80" s="21"/>
      <c r="F80" s="21"/>
      <c r="G80" s="21"/>
      <c r="H80" s="22"/>
    </row>
    <row r="81" spans="1:8">
      <c r="A81" s="35" t="s">
        <v>109</v>
      </c>
      <c r="B81" s="18">
        <v>1070</v>
      </c>
      <c r="C81" s="18">
        <v>91029810</v>
      </c>
      <c r="D81" s="18">
        <v>32434370</v>
      </c>
      <c r="E81" s="18">
        <v>54446207</v>
      </c>
      <c r="F81" s="18">
        <v>17121348</v>
      </c>
      <c r="G81" s="18">
        <v>6576695</v>
      </c>
      <c r="H81" s="19">
        <f t="shared" si="1"/>
        <v>5.5698038975631601</v>
      </c>
    </row>
    <row r="82" spans="1:8">
      <c r="A82" s="20" t="s">
        <v>62</v>
      </c>
      <c r="B82" s="21">
        <v>653</v>
      </c>
      <c r="C82" s="21">
        <v>88801084</v>
      </c>
      <c r="D82" s="21">
        <v>31642146</v>
      </c>
      <c r="E82" s="21">
        <v>53268921</v>
      </c>
      <c r="F82" s="21">
        <v>16855698</v>
      </c>
      <c r="G82" s="21">
        <v>6398517</v>
      </c>
      <c r="H82" s="22">
        <f t="shared" si="1"/>
        <v>5.4189049249241661</v>
      </c>
    </row>
    <row r="83" spans="1:8">
      <c r="A83" s="44" t="s">
        <v>110</v>
      </c>
      <c r="B83" s="21"/>
      <c r="C83" s="21"/>
      <c r="D83" s="21"/>
      <c r="E83" s="21"/>
      <c r="F83" s="21"/>
      <c r="G83" s="21"/>
      <c r="H83" s="22"/>
    </row>
    <row r="84" spans="1:8">
      <c r="A84" s="30" t="s">
        <v>111</v>
      </c>
      <c r="B84" s="21">
        <v>17</v>
      </c>
      <c r="C84" s="21">
        <v>253552</v>
      </c>
      <c r="D84" s="21">
        <v>92418</v>
      </c>
      <c r="E84" s="21">
        <v>62076</v>
      </c>
      <c r="F84" s="21">
        <v>8818</v>
      </c>
      <c r="G84" s="21">
        <v>7157</v>
      </c>
      <c r="H84" s="22">
        <f t="shared" si="1"/>
        <v>6.0612642816581181E-3</v>
      </c>
    </row>
    <row r="85" spans="1:8">
      <c r="A85" s="45" t="s">
        <v>282</v>
      </c>
      <c r="B85" s="42">
        <v>6</v>
      </c>
      <c r="C85" s="42">
        <v>167907</v>
      </c>
      <c r="D85" s="42">
        <v>62780</v>
      </c>
      <c r="E85" s="42">
        <v>60952</v>
      </c>
      <c r="F85" s="42">
        <v>8611</v>
      </c>
      <c r="G85" s="42">
        <v>6950</v>
      </c>
      <c r="H85" s="22">
        <f t="shared" si="1"/>
        <v>5.8859559532658829E-3</v>
      </c>
    </row>
    <row r="86" spans="1:8">
      <c r="A86" s="46" t="s">
        <v>283</v>
      </c>
      <c r="B86" s="21">
        <v>11</v>
      </c>
      <c r="C86" s="21">
        <v>85645</v>
      </c>
      <c r="D86" s="21">
        <v>29638</v>
      </c>
      <c r="E86" s="21">
        <v>1124</v>
      </c>
      <c r="F86" s="21">
        <v>207</v>
      </c>
      <c r="G86" s="21">
        <v>207</v>
      </c>
      <c r="H86" s="22">
        <f t="shared" si="1"/>
        <v>1.7530832839223566E-4</v>
      </c>
    </row>
    <row r="87" spans="1:8">
      <c r="A87" s="23" t="s">
        <v>65</v>
      </c>
      <c r="B87" s="21">
        <v>20</v>
      </c>
      <c r="C87" s="21">
        <v>8196460</v>
      </c>
      <c r="D87" s="21">
        <v>2869219</v>
      </c>
      <c r="E87" s="21">
        <v>3153322</v>
      </c>
      <c r="F87" s="21">
        <v>1072450</v>
      </c>
      <c r="G87" s="21">
        <v>700159</v>
      </c>
      <c r="H87" s="22">
        <f t="shared" si="1"/>
        <v>0.5929647531341995</v>
      </c>
    </row>
    <row r="88" spans="1:8">
      <c r="A88" s="23" t="s">
        <v>66</v>
      </c>
      <c r="B88" s="21">
        <v>179</v>
      </c>
      <c r="C88" s="21">
        <v>24543381</v>
      </c>
      <c r="D88" s="21">
        <v>8606831</v>
      </c>
      <c r="E88" s="21">
        <v>14972801</v>
      </c>
      <c r="F88" s="21">
        <v>7756679</v>
      </c>
      <c r="G88" s="21">
        <v>2782216</v>
      </c>
      <c r="H88" s="22">
        <f t="shared" si="1"/>
        <v>2.3562591120103007</v>
      </c>
    </row>
    <row r="89" spans="1:8">
      <c r="A89" s="23" t="s">
        <v>67</v>
      </c>
      <c r="B89" s="21">
        <v>371</v>
      </c>
      <c r="C89" s="21">
        <v>55664403</v>
      </c>
      <c r="D89" s="21">
        <v>20023813</v>
      </c>
      <c r="E89" s="21">
        <v>35068690</v>
      </c>
      <c r="F89" s="21">
        <v>8011830</v>
      </c>
      <c r="G89" s="21">
        <v>2907030</v>
      </c>
      <c r="H89" s="22">
        <f t="shared" si="1"/>
        <v>2.4619641057298587</v>
      </c>
    </row>
    <row r="90" spans="1:8">
      <c r="A90" s="30" t="s">
        <v>68</v>
      </c>
      <c r="B90" s="21">
        <v>13</v>
      </c>
      <c r="C90" s="21">
        <v>596484</v>
      </c>
      <c r="D90" s="21">
        <v>208609</v>
      </c>
      <c r="E90" s="21">
        <v>336558</v>
      </c>
      <c r="F90" s="21">
        <v>210705</v>
      </c>
      <c r="G90" s="21">
        <v>115272</v>
      </c>
      <c r="H90" s="22">
        <f t="shared" si="1"/>
        <v>9.762387261077192E-2</v>
      </c>
    </row>
    <row r="91" spans="1:8">
      <c r="A91" s="23" t="s">
        <v>69</v>
      </c>
      <c r="B91" s="21">
        <v>66</v>
      </c>
      <c r="C91" s="21">
        <v>143288</v>
      </c>
      <c r="D91" s="21">
        <v>49865</v>
      </c>
      <c r="E91" s="21">
        <v>12032</v>
      </c>
      <c r="F91" s="21">
        <v>5922</v>
      </c>
      <c r="G91" s="21">
        <v>1955</v>
      </c>
      <c r="H91" s="22">
        <f t="shared" si="1"/>
        <v>1.6556897681488923E-3</v>
      </c>
    </row>
    <row r="92" spans="1:8">
      <c r="A92" s="20" t="s">
        <v>70</v>
      </c>
      <c r="B92" s="21">
        <v>416</v>
      </c>
      <c r="C92" s="21">
        <v>2228726</v>
      </c>
      <c r="D92" s="21">
        <v>792224</v>
      </c>
      <c r="E92" s="21">
        <v>1177287</v>
      </c>
      <c r="F92" s="21">
        <v>265650</v>
      </c>
      <c r="G92" s="21">
        <v>178178</v>
      </c>
      <c r="H92" s="22">
        <f t="shared" si="1"/>
        <v>0.15089897263899399</v>
      </c>
    </row>
    <row r="93" spans="1:8">
      <c r="A93" s="23" t="s">
        <v>71</v>
      </c>
      <c r="B93" s="21">
        <v>318</v>
      </c>
      <c r="C93" s="21">
        <v>785033</v>
      </c>
      <c r="D93" s="21">
        <v>278377</v>
      </c>
      <c r="E93" s="21">
        <v>279395</v>
      </c>
      <c r="F93" s="21">
        <v>143356</v>
      </c>
      <c r="G93" s="21">
        <v>69281</v>
      </c>
      <c r="H93" s="22">
        <f t="shared" si="1"/>
        <v>5.8674088402620658E-2</v>
      </c>
    </row>
    <row r="94" spans="1:8">
      <c r="A94" s="23" t="s">
        <v>72</v>
      </c>
      <c r="B94" s="21">
        <v>98</v>
      </c>
      <c r="C94" s="21">
        <v>1443693</v>
      </c>
      <c r="D94" s="21">
        <v>513847</v>
      </c>
      <c r="E94" s="21">
        <v>897892</v>
      </c>
      <c r="F94" s="21">
        <v>122294</v>
      </c>
      <c r="G94" s="21">
        <v>108897</v>
      </c>
      <c r="H94" s="22">
        <f t="shared" si="1"/>
        <v>9.2224884236373358E-2</v>
      </c>
    </row>
    <row r="95" spans="1:8">
      <c r="A95" s="17" t="s">
        <v>10</v>
      </c>
      <c r="B95" s="18">
        <v>2302</v>
      </c>
      <c r="C95" s="18">
        <v>90268419</v>
      </c>
      <c r="D95" s="18">
        <v>31591813</v>
      </c>
      <c r="E95" s="18">
        <v>47927217</v>
      </c>
      <c r="F95" s="18">
        <v>33522768</v>
      </c>
      <c r="G95" s="18">
        <v>10374193</v>
      </c>
      <c r="H95" s="19">
        <f t="shared" si="1"/>
        <v>8.7859054746301073</v>
      </c>
    </row>
    <row r="96" spans="1:8">
      <c r="A96" s="20" t="s">
        <v>73</v>
      </c>
      <c r="B96" s="21">
        <v>815</v>
      </c>
      <c r="C96" s="21">
        <v>17273939</v>
      </c>
      <c r="D96" s="21">
        <v>6040562</v>
      </c>
      <c r="E96" s="21">
        <v>6400321</v>
      </c>
      <c r="F96" s="21">
        <v>2317915</v>
      </c>
      <c r="G96" s="21">
        <v>1412968</v>
      </c>
      <c r="H96" s="22">
        <f t="shared" si="1"/>
        <v>1.1966427930034802</v>
      </c>
    </row>
    <row r="97" spans="1:8">
      <c r="A97" s="20" t="s">
        <v>74</v>
      </c>
      <c r="B97" s="21">
        <v>940</v>
      </c>
      <c r="C97" s="21">
        <v>52808232</v>
      </c>
      <c r="D97" s="21">
        <v>18489280</v>
      </c>
      <c r="E97" s="21">
        <v>32080216</v>
      </c>
      <c r="F97" s="21">
        <v>26626668</v>
      </c>
      <c r="G97" s="21">
        <v>6066137</v>
      </c>
      <c r="H97" s="22">
        <f t="shared" si="1"/>
        <v>5.1374122573347396</v>
      </c>
    </row>
    <row r="98" spans="1:8">
      <c r="A98" s="24" t="s">
        <v>112</v>
      </c>
      <c r="B98" s="21"/>
      <c r="C98" s="21"/>
      <c r="D98" s="21"/>
      <c r="E98" s="21"/>
      <c r="F98" s="21"/>
      <c r="G98" s="21"/>
      <c r="H98" s="22"/>
    </row>
    <row r="99" spans="1:8">
      <c r="A99" s="23" t="s">
        <v>113</v>
      </c>
      <c r="B99" s="21">
        <v>342</v>
      </c>
      <c r="C99" s="21">
        <v>4163123</v>
      </c>
      <c r="D99" s="21">
        <v>1454743</v>
      </c>
      <c r="E99" s="21">
        <v>1871310</v>
      </c>
      <c r="F99" s="21">
        <v>681353</v>
      </c>
      <c r="G99" s="21">
        <v>565735</v>
      </c>
      <c r="H99" s="22">
        <f t="shared" si="1"/>
        <v>0.47912104909652864</v>
      </c>
    </row>
    <row r="100" spans="1:8">
      <c r="A100" s="24" t="s">
        <v>115</v>
      </c>
      <c r="B100" s="21"/>
      <c r="C100" s="21"/>
      <c r="D100" s="21"/>
      <c r="E100" s="21"/>
      <c r="F100" s="21"/>
      <c r="G100" s="21"/>
      <c r="H100" s="22"/>
    </row>
    <row r="101" spans="1:8">
      <c r="A101" s="23" t="s">
        <v>114</v>
      </c>
      <c r="B101" s="21">
        <v>29</v>
      </c>
      <c r="C101" s="21">
        <v>3986365</v>
      </c>
      <c r="D101" s="21">
        <v>1394402</v>
      </c>
      <c r="E101" s="21">
        <v>206457</v>
      </c>
      <c r="F101" s="21">
        <v>49039</v>
      </c>
      <c r="G101" s="21">
        <v>37713</v>
      </c>
      <c r="H101" s="22">
        <f t="shared" si="1"/>
        <v>3.1939144872736143E-2</v>
      </c>
    </row>
    <row r="102" spans="1:8">
      <c r="A102" s="20" t="s">
        <v>75</v>
      </c>
      <c r="B102" s="21">
        <v>68</v>
      </c>
      <c r="C102" s="21">
        <v>221454</v>
      </c>
      <c r="D102" s="21">
        <v>77041</v>
      </c>
      <c r="E102" s="21">
        <v>59619</v>
      </c>
      <c r="F102" s="21">
        <v>13991</v>
      </c>
      <c r="G102" s="21">
        <v>9662</v>
      </c>
      <c r="H102" s="22">
        <f t="shared" si="1"/>
        <v>8.1827491252453172E-3</v>
      </c>
    </row>
    <row r="103" spans="1:8">
      <c r="A103" s="20" t="s">
        <v>76</v>
      </c>
      <c r="B103" s="21">
        <v>88</v>
      </c>
      <c r="C103" s="21">
        <v>11416806</v>
      </c>
      <c r="D103" s="21">
        <v>3995871</v>
      </c>
      <c r="E103" s="21">
        <v>7130617</v>
      </c>
      <c r="F103" s="21">
        <v>3774797</v>
      </c>
      <c r="G103" s="21">
        <v>2242857</v>
      </c>
      <c r="H103" s="22">
        <f t="shared" si="1"/>
        <v>1.8994759009315192</v>
      </c>
    </row>
    <row r="104" spans="1:8">
      <c r="A104" s="23" t="s">
        <v>77</v>
      </c>
      <c r="B104" s="21">
        <v>42</v>
      </c>
      <c r="C104" s="21">
        <v>3289962</v>
      </c>
      <c r="D104" s="21">
        <v>1151476</v>
      </c>
      <c r="E104" s="21">
        <v>3516083</v>
      </c>
      <c r="F104" s="21">
        <v>2394546</v>
      </c>
      <c r="G104" s="21">
        <v>1042211</v>
      </c>
      <c r="H104" s="22">
        <f t="shared" si="1"/>
        <v>0.88264863885024292</v>
      </c>
    </row>
    <row r="105" spans="1:8">
      <c r="A105" s="23" t="s">
        <v>78</v>
      </c>
      <c r="B105" s="21">
        <v>47</v>
      </c>
      <c r="C105" s="21">
        <v>8126844</v>
      </c>
      <c r="D105" s="21">
        <v>2844395</v>
      </c>
      <c r="E105" s="21">
        <v>3614534</v>
      </c>
      <c r="F105" s="21">
        <v>1380252</v>
      </c>
      <c r="G105" s="21">
        <v>1200646</v>
      </c>
      <c r="H105" s="22">
        <f t="shared" si="1"/>
        <v>1.0168272620812762</v>
      </c>
    </row>
    <row r="106" spans="1:8">
      <c r="A106" s="20" t="s">
        <v>79</v>
      </c>
      <c r="B106" s="21">
        <v>19</v>
      </c>
      <c r="C106" s="21">
        <v>398499</v>
      </c>
      <c r="D106" s="21">
        <v>139914</v>
      </c>
      <c r="E106" s="21">
        <v>178678</v>
      </c>
      <c r="F106" s="21">
        <v>59005</v>
      </c>
      <c r="G106" s="21">
        <v>39121</v>
      </c>
      <c r="H106" s="22">
        <f t="shared" si="1"/>
        <v>3.3131580265858211E-2</v>
      </c>
    </row>
    <row r="107" spans="1:8">
      <c r="A107" s="23" t="s">
        <v>80</v>
      </c>
      <c r="B107" s="21">
        <v>10</v>
      </c>
      <c r="C107" s="21">
        <v>51444</v>
      </c>
      <c r="D107" s="21">
        <v>18837</v>
      </c>
      <c r="E107" s="21">
        <v>27631</v>
      </c>
      <c r="F107" s="21">
        <v>19084</v>
      </c>
      <c r="G107" s="21">
        <v>10788</v>
      </c>
      <c r="H107" s="22">
        <f t="shared" si="1"/>
        <v>9.1363586796881068E-3</v>
      </c>
    </row>
    <row r="108" spans="1:8">
      <c r="A108" s="23" t="s">
        <v>273</v>
      </c>
      <c r="B108" s="42">
        <v>5</v>
      </c>
      <c r="C108" s="42">
        <v>324763</v>
      </c>
      <c r="D108" s="42">
        <v>113477</v>
      </c>
      <c r="E108" s="42">
        <v>150997</v>
      </c>
      <c r="F108" s="42">
        <v>39915</v>
      </c>
      <c r="G108" s="42">
        <v>28327</v>
      </c>
      <c r="H108" s="22">
        <f t="shared" si="1"/>
        <v>2.3990140185347144E-2</v>
      </c>
    </row>
    <row r="109" spans="1:8">
      <c r="A109" s="44" t="s">
        <v>271</v>
      </c>
      <c r="B109" s="42"/>
      <c r="C109" s="42"/>
      <c r="D109" s="42"/>
      <c r="E109" s="42"/>
      <c r="F109" s="42"/>
      <c r="G109" s="42"/>
      <c r="H109" s="22"/>
    </row>
    <row r="110" spans="1:8">
      <c r="A110" s="47" t="s">
        <v>272</v>
      </c>
      <c r="B110" s="48">
        <v>5</v>
      </c>
      <c r="C110" s="48">
        <v>22292</v>
      </c>
      <c r="D110" s="48">
        <v>7600</v>
      </c>
      <c r="E110" s="48">
        <v>49</v>
      </c>
      <c r="F110" s="48">
        <v>6</v>
      </c>
      <c r="G110" s="48">
        <v>6</v>
      </c>
      <c r="H110" s="49">
        <f t="shared" si="1"/>
        <v>5.0814008229633517E-6</v>
      </c>
    </row>
    <row r="111" spans="1:8">
      <c r="A111" s="41"/>
    </row>
    <row r="112" spans="1:8">
      <c r="A112" s="41" t="s">
        <v>81</v>
      </c>
    </row>
    <row r="113" spans="1:7">
      <c r="A113" s="41" t="s">
        <v>83</v>
      </c>
    </row>
    <row r="114" spans="1:7">
      <c r="A114" s="41" t="s">
        <v>82</v>
      </c>
    </row>
    <row r="115" spans="1:7">
      <c r="A115" s="41"/>
    </row>
    <row r="116" spans="1:7">
      <c r="A116" s="41" t="s">
        <v>292</v>
      </c>
    </row>
    <row r="127" spans="1:7">
      <c r="B127" s="41"/>
      <c r="C127" s="41"/>
      <c r="D127" s="41"/>
      <c r="E127" s="41"/>
      <c r="F127" s="41"/>
      <c r="G127" s="41"/>
    </row>
    <row r="128" spans="1:7">
      <c r="B128" s="41"/>
      <c r="C128" s="41"/>
      <c r="D128" s="41"/>
      <c r="E128" s="41"/>
      <c r="F128" s="41"/>
      <c r="G128" s="41"/>
    </row>
    <row r="129" spans="2:7">
      <c r="B129" s="41"/>
      <c r="C129" s="41"/>
      <c r="D129" s="41"/>
      <c r="E129" s="41"/>
      <c r="F129" s="41"/>
      <c r="G129" s="41"/>
    </row>
    <row r="130" spans="2:7">
      <c r="B130" s="41"/>
      <c r="C130" s="41"/>
      <c r="D130" s="41"/>
      <c r="E130" s="41"/>
      <c r="F130" s="41"/>
      <c r="G130" s="41"/>
    </row>
    <row r="131" spans="2:7">
      <c r="B131" s="41"/>
      <c r="C131" s="41"/>
      <c r="D131" s="41"/>
      <c r="E131" s="41"/>
      <c r="F131" s="41"/>
      <c r="G131" s="41"/>
    </row>
    <row r="132" spans="2:7">
      <c r="B132" s="41"/>
      <c r="C132" s="41"/>
      <c r="D132" s="41"/>
      <c r="E132" s="41"/>
      <c r="F132" s="41"/>
      <c r="G132" s="41"/>
    </row>
    <row r="133" spans="2:7">
      <c r="B133" s="41"/>
      <c r="C133" s="41"/>
      <c r="D133" s="41"/>
      <c r="E133" s="41"/>
      <c r="F133" s="41"/>
      <c r="G133" s="41"/>
    </row>
    <row r="134" spans="2:7">
      <c r="B134" s="41"/>
      <c r="C134" s="41"/>
      <c r="D134" s="41"/>
      <c r="E134" s="41"/>
      <c r="F134" s="41"/>
      <c r="G134" s="41"/>
    </row>
    <row r="135" spans="2:7">
      <c r="B135" s="41"/>
      <c r="C135" s="41"/>
      <c r="D135" s="41"/>
      <c r="E135" s="41"/>
      <c r="F135" s="41"/>
      <c r="G135" s="41"/>
    </row>
    <row r="136" spans="2:7">
      <c r="B136" s="41"/>
      <c r="C136" s="41"/>
      <c r="D136" s="41"/>
      <c r="E136" s="41"/>
      <c r="F136" s="41"/>
      <c r="G136" s="41"/>
    </row>
    <row r="137" spans="2:7">
      <c r="B137" s="41"/>
      <c r="C137" s="41"/>
      <c r="D137" s="41"/>
      <c r="E137" s="41"/>
      <c r="F137" s="41"/>
      <c r="G137" s="41"/>
    </row>
    <row r="138" spans="2:7">
      <c r="B138" s="41"/>
      <c r="C138" s="41"/>
      <c r="D138" s="41"/>
      <c r="E138" s="41"/>
      <c r="F138" s="41"/>
      <c r="G138" s="41"/>
    </row>
    <row r="139" spans="2:7">
      <c r="B139" s="41"/>
      <c r="C139" s="41"/>
      <c r="D139" s="41"/>
      <c r="E139" s="41"/>
      <c r="F139" s="41"/>
      <c r="G139" s="41"/>
    </row>
  </sheetData>
  <printOptions horizontalCentered="1"/>
  <pageMargins left="0.1" right="0.1" top="0.1" bottom="0.1" header="0.1" footer="0.1"/>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showGridLines="0" workbookViewId="0">
      <selection activeCell="B17" sqref="B17"/>
    </sheetView>
  </sheetViews>
  <sheetFormatPr defaultRowHeight="12.75"/>
  <cols>
    <col min="1" max="1" width="42.140625" style="5" customWidth="1"/>
    <col min="2" max="8" width="11.85546875" style="5" customWidth="1"/>
    <col min="9" max="16384" width="9.140625" style="5"/>
  </cols>
  <sheetData>
    <row r="1" spans="1:8">
      <c r="A1" s="4">
        <v>41621</v>
      </c>
    </row>
    <row r="2" spans="1:8">
      <c r="A2" s="4"/>
    </row>
    <row r="3" spans="1:8">
      <c r="A3" s="6" t="s">
        <v>289</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9" t="s">
        <v>85</v>
      </c>
      <c r="C10" s="9" t="s">
        <v>88</v>
      </c>
      <c r="D10" s="9" t="s">
        <v>91</v>
      </c>
      <c r="E10" s="9" t="s">
        <v>92</v>
      </c>
      <c r="F10" s="9" t="s">
        <v>95</v>
      </c>
      <c r="G10" s="9" t="s">
        <v>97</v>
      </c>
      <c r="H10" s="10" t="s">
        <v>101</v>
      </c>
    </row>
    <row r="11" spans="1:8">
      <c r="A11" s="11"/>
      <c r="B11" s="12"/>
      <c r="C11" s="12"/>
      <c r="D11" s="12"/>
      <c r="E11" s="12"/>
      <c r="F11" s="12"/>
      <c r="G11" s="12"/>
      <c r="H11" s="13"/>
    </row>
    <row r="12" spans="1:8">
      <c r="A12" s="17" t="s">
        <v>1</v>
      </c>
      <c r="B12" s="50">
        <v>5706</v>
      </c>
      <c r="C12" s="50">
        <v>642128536</v>
      </c>
      <c r="D12" s="50">
        <v>226207286</v>
      </c>
      <c r="E12" s="50">
        <v>416827641</v>
      </c>
      <c r="F12" s="50">
        <v>165057387</v>
      </c>
      <c r="G12" s="50">
        <v>93557104</v>
      </c>
      <c r="H12" s="19">
        <f t="shared" ref="H12:H75" si="0">G12/$G$12*100</f>
        <v>100</v>
      </c>
    </row>
    <row r="13" spans="1:8">
      <c r="A13" s="17" t="s">
        <v>2</v>
      </c>
      <c r="B13" s="51">
        <v>227</v>
      </c>
      <c r="C13" s="50">
        <v>360963</v>
      </c>
      <c r="D13" s="50">
        <v>123638</v>
      </c>
      <c r="E13" s="50">
        <v>43481</v>
      </c>
      <c r="F13" s="50">
        <v>18255</v>
      </c>
      <c r="G13" s="50">
        <v>10687</v>
      </c>
      <c r="H13" s="19">
        <f t="shared" si="0"/>
        <v>1.1422970082528421E-2</v>
      </c>
    </row>
    <row r="14" spans="1:8">
      <c r="A14" s="17" t="s">
        <v>3</v>
      </c>
      <c r="B14" s="51">
        <v>96</v>
      </c>
      <c r="C14" s="50">
        <v>19402432</v>
      </c>
      <c r="D14" s="50">
        <v>6870684</v>
      </c>
      <c r="E14" s="50">
        <v>17422617</v>
      </c>
      <c r="F14" s="50">
        <v>7985004</v>
      </c>
      <c r="G14" s="50">
        <v>4726012</v>
      </c>
      <c r="H14" s="19">
        <f t="shared" si="0"/>
        <v>5.0514731623159257</v>
      </c>
    </row>
    <row r="15" spans="1:8">
      <c r="A15" s="20" t="s">
        <v>276</v>
      </c>
      <c r="B15" s="52">
        <v>63</v>
      </c>
      <c r="C15" s="53">
        <v>6111742</v>
      </c>
      <c r="D15" s="53">
        <v>2138260</v>
      </c>
      <c r="E15" s="53">
        <v>6068208</v>
      </c>
      <c r="F15" s="53">
        <v>1950065</v>
      </c>
      <c r="G15" s="53">
        <v>1482635</v>
      </c>
      <c r="H15" s="22">
        <f t="shared" si="0"/>
        <v>1.584738022673297</v>
      </c>
    </row>
    <row r="16" spans="1:8">
      <c r="A16" s="20" t="s">
        <v>277</v>
      </c>
      <c r="B16" s="54">
        <v>9</v>
      </c>
      <c r="C16" s="54">
        <v>8139364</v>
      </c>
      <c r="D16" s="54">
        <v>2928659</v>
      </c>
      <c r="E16" s="54">
        <v>7677323</v>
      </c>
      <c r="F16" s="54">
        <v>5079021</v>
      </c>
      <c r="G16" s="54">
        <v>2672377</v>
      </c>
      <c r="H16" s="22">
        <f t="shared" si="0"/>
        <v>2.8564126995636805</v>
      </c>
    </row>
    <row r="17" spans="1:8">
      <c r="A17" s="20" t="s">
        <v>13</v>
      </c>
      <c r="B17" s="54">
        <v>4</v>
      </c>
      <c r="C17" s="54">
        <v>140260</v>
      </c>
      <c r="D17" s="54">
        <v>49456</v>
      </c>
      <c r="E17" s="54">
        <v>33434</v>
      </c>
      <c r="F17" s="54">
        <v>12972</v>
      </c>
      <c r="G17" s="54">
        <v>10299</v>
      </c>
      <c r="H17" s="22">
        <f t="shared" si="0"/>
        <v>1.1008250105732217E-2</v>
      </c>
    </row>
    <row r="18" spans="1:8">
      <c r="A18" s="20" t="s">
        <v>14</v>
      </c>
      <c r="B18" s="52">
        <v>20</v>
      </c>
      <c r="C18" s="53">
        <v>5011066</v>
      </c>
      <c r="D18" s="53">
        <v>1754310</v>
      </c>
      <c r="E18" s="53">
        <v>3643653</v>
      </c>
      <c r="F18" s="53">
        <v>942947</v>
      </c>
      <c r="G18" s="53">
        <v>560701</v>
      </c>
      <c r="H18" s="22">
        <f t="shared" si="0"/>
        <v>0.59931418997321673</v>
      </c>
    </row>
    <row r="19" spans="1:8">
      <c r="A19" s="17" t="s">
        <v>4</v>
      </c>
      <c r="B19" s="55">
        <v>8</v>
      </c>
      <c r="C19" s="55">
        <v>1000316</v>
      </c>
      <c r="D19" s="55">
        <v>349985</v>
      </c>
      <c r="E19" s="55">
        <v>395915</v>
      </c>
      <c r="F19" s="55">
        <v>216300</v>
      </c>
      <c r="G19" s="55">
        <v>133033</v>
      </c>
      <c r="H19" s="19">
        <f t="shared" si="0"/>
        <v>0.14219443987919933</v>
      </c>
    </row>
    <row r="20" spans="1:8">
      <c r="A20" s="17" t="s">
        <v>5</v>
      </c>
      <c r="B20" s="51">
        <v>212</v>
      </c>
      <c r="C20" s="50">
        <v>1929616</v>
      </c>
      <c r="D20" s="50">
        <v>678041</v>
      </c>
      <c r="E20" s="50">
        <v>577251</v>
      </c>
      <c r="F20" s="50">
        <v>195847</v>
      </c>
      <c r="G20" s="50">
        <v>160639</v>
      </c>
      <c r="H20" s="19">
        <f t="shared" si="0"/>
        <v>0.1717015524550653</v>
      </c>
    </row>
    <row r="21" spans="1:8">
      <c r="A21" s="20" t="s">
        <v>15</v>
      </c>
      <c r="B21" s="52">
        <v>102</v>
      </c>
      <c r="C21" s="53">
        <v>521328</v>
      </c>
      <c r="D21" s="53">
        <v>183735</v>
      </c>
      <c r="E21" s="53">
        <v>65215</v>
      </c>
      <c r="F21" s="53">
        <v>10837</v>
      </c>
      <c r="G21" s="53">
        <v>5811</v>
      </c>
      <c r="H21" s="22">
        <f t="shared" si="0"/>
        <v>6.2111798586668527E-3</v>
      </c>
    </row>
    <row r="22" spans="1:8">
      <c r="A22" s="20" t="s">
        <v>16</v>
      </c>
      <c r="B22" s="52">
        <v>29</v>
      </c>
      <c r="C22" s="53">
        <v>1166396</v>
      </c>
      <c r="D22" s="53">
        <v>409725</v>
      </c>
      <c r="E22" s="53">
        <v>483657</v>
      </c>
      <c r="F22" s="53">
        <v>173450</v>
      </c>
      <c r="G22" s="53">
        <v>146618</v>
      </c>
      <c r="H22" s="22">
        <f t="shared" si="0"/>
        <v>0.15671498339666434</v>
      </c>
    </row>
    <row r="23" spans="1:8">
      <c r="A23" s="20" t="s">
        <v>17</v>
      </c>
      <c r="B23" s="52">
        <v>81</v>
      </c>
      <c r="C23" s="53">
        <v>241892</v>
      </c>
      <c r="D23" s="53">
        <v>84580</v>
      </c>
      <c r="E23" s="53">
        <v>28380</v>
      </c>
      <c r="F23" s="53">
        <v>11560</v>
      </c>
      <c r="G23" s="53">
        <v>8210</v>
      </c>
      <c r="H23" s="22">
        <f t="shared" si="0"/>
        <v>8.7753891997341005E-3</v>
      </c>
    </row>
    <row r="24" spans="1:8">
      <c r="A24" s="17" t="s">
        <v>6</v>
      </c>
      <c r="B24" s="50">
        <v>1069</v>
      </c>
      <c r="C24" s="50">
        <v>338684989</v>
      </c>
      <c r="D24" s="50">
        <v>119348743</v>
      </c>
      <c r="E24" s="50">
        <v>264861211</v>
      </c>
      <c r="F24" s="50">
        <v>103546380</v>
      </c>
      <c r="G24" s="50">
        <v>64427560</v>
      </c>
      <c r="H24" s="19">
        <f t="shared" si="0"/>
        <v>68.86442316555673</v>
      </c>
    </row>
    <row r="25" spans="1:8">
      <c r="A25" s="20" t="s">
        <v>18</v>
      </c>
      <c r="B25" s="52">
        <v>46</v>
      </c>
      <c r="C25" s="53">
        <v>10174031</v>
      </c>
      <c r="D25" s="53">
        <v>3562416</v>
      </c>
      <c r="E25" s="53">
        <v>4325843</v>
      </c>
      <c r="F25" s="53">
        <v>1326158</v>
      </c>
      <c r="G25" s="53">
        <v>1075067</v>
      </c>
      <c r="H25" s="22">
        <f t="shared" si="0"/>
        <v>1.149102477562794</v>
      </c>
    </row>
    <row r="26" spans="1:8">
      <c r="A26" s="20" t="s">
        <v>19</v>
      </c>
      <c r="B26" s="52">
        <v>12</v>
      </c>
      <c r="C26" s="53">
        <v>14803565</v>
      </c>
      <c r="D26" s="53">
        <v>5181248</v>
      </c>
      <c r="E26" s="53">
        <v>6244950</v>
      </c>
      <c r="F26" s="53">
        <v>1505264</v>
      </c>
      <c r="G26" s="53">
        <v>1485405</v>
      </c>
      <c r="H26" s="22">
        <f t="shared" si="0"/>
        <v>1.5876987812705277</v>
      </c>
    </row>
    <row r="27" spans="1:8">
      <c r="A27" s="23" t="s">
        <v>20</v>
      </c>
      <c r="B27" s="54">
        <v>4</v>
      </c>
      <c r="C27" s="54">
        <v>7966955</v>
      </c>
      <c r="D27" s="54">
        <v>2788434</v>
      </c>
      <c r="E27" s="54">
        <v>871359</v>
      </c>
      <c r="F27" s="54">
        <v>158200</v>
      </c>
      <c r="G27" s="54">
        <v>158200</v>
      </c>
      <c r="H27" s="22">
        <f t="shared" si="0"/>
        <v>0.16909458847721492</v>
      </c>
    </row>
    <row r="28" spans="1:8">
      <c r="A28" s="20" t="s">
        <v>21</v>
      </c>
      <c r="B28" s="54">
        <v>5</v>
      </c>
      <c r="C28" s="54">
        <v>91919</v>
      </c>
      <c r="D28" s="54">
        <v>32142</v>
      </c>
      <c r="E28" s="54">
        <v>7422</v>
      </c>
      <c r="F28" s="54">
        <v>1688</v>
      </c>
      <c r="G28" s="54">
        <v>1402</v>
      </c>
      <c r="H28" s="22">
        <f t="shared" si="0"/>
        <v>1.4985500192481376E-3</v>
      </c>
    </row>
    <row r="29" spans="1:8">
      <c r="A29" s="20" t="s">
        <v>22</v>
      </c>
      <c r="B29" s="52">
        <v>12</v>
      </c>
      <c r="C29" s="53">
        <v>1239929</v>
      </c>
      <c r="D29" s="53">
        <v>433552</v>
      </c>
      <c r="E29" s="53">
        <v>724161</v>
      </c>
      <c r="F29" s="53">
        <v>377492</v>
      </c>
      <c r="G29" s="53">
        <v>194483</v>
      </c>
      <c r="H29" s="22">
        <f t="shared" si="0"/>
        <v>0.20787625063725784</v>
      </c>
    </row>
    <row r="30" spans="1:8">
      <c r="A30" s="20" t="s">
        <v>23</v>
      </c>
      <c r="B30" s="54">
        <v>4</v>
      </c>
      <c r="C30" s="54">
        <v>220016</v>
      </c>
      <c r="D30" s="54">
        <v>76940</v>
      </c>
      <c r="E30" s="54">
        <v>226396</v>
      </c>
      <c r="F30" s="54">
        <v>47872</v>
      </c>
      <c r="G30" s="54">
        <v>47872</v>
      </c>
      <c r="H30" s="22">
        <f t="shared" si="0"/>
        <v>5.1168749302030553E-2</v>
      </c>
    </row>
    <row r="31" spans="1:8">
      <c r="A31" s="20" t="s">
        <v>24</v>
      </c>
      <c r="B31" s="54">
        <v>5</v>
      </c>
      <c r="C31" s="54">
        <v>40492</v>
      </c>
      <c r="D31" s="54">
        <v>14048</v>
      </c>
      <c r="E31" s="54">
        <v>2573</v>
      </c>
      <c r="F31" s="54">
        <v>55</v>
      </c>
      <c r="G31" s="54">
        <v>55</v>
      </c>
      <c r="H31" s="22">
        <f t="shared" si="0"/>
        <v>5.8787625576781428E-5</v>
      </c>
    </row>
    <row r="32" spans="1:8">
      <c r="A32" s="20" t="s">
        <v>25</v>
      </c>
      <c r="B32" s="52">
        <v>25</v>
      </c>
      <c r="C32" s="53">
        <v>5764932</v>
      </c>
      <c r="D32" s="53">
        <v>2016972</v>
      </c>
      <c r="E32" s="53">
        <v>4131936</v>
      </c>
      <c r="F32" s="53">
        <v>1946746</v>
      </c>
      <c r="G32" s="53">
        <v>1398547</v>
      </c>
      <c r="H32" s="22">
        <f t="shared" si="0"/>
        <v>1.4948592252278352</v>
      </c>
    </row>
    <row r="33" spans="1:8">
      <c r="A33" s="20" t="s">
        <v>26</v>
      </c>
      <c r="B33" s="52">
        <v>12</v>
      </c>
      <c r="C33" s="53">
        <v>453202</v>
      </c>
      <c r="D33" s="53">
        <v>158452</v>
      </c>
      <c r="E33" s="53">
        <v>131127</v>
      </c>
      <c r="F33" s="53">
        <v>109964</v>
      </c>
      <c r="G33" s="53">
        <v>33135</v>
      </c>
      <c r="H33" s="22">
        <f t="shared" si="0"/>
        <v>3.5416872245211867E-2</v>
      </c>
    </row>
    <row r="34" spans="1:8">
      <c r="A34" s="20" t="s">
        <v>27</v>
      </c>
      <c r="B34" s="52">
        <v>17</v>
      </c>
      <c r="C34" s="53">
        <v>98659701</v>
      </c>
      <c r="D34" s="53">
        <v>35302006</v>
      </c>
      <c r="E34" s="53">
        <v>95317702</v>
      </c>
      <c r="F34" s="53">
        <v>60030752</v>
      </c>
      <c r="G34" s="53">
        <v>32627592</v>
      </c>
      <c r="H34" s="22">
        <f t="shared" si="0"/>
        <v>34.874521126690709</v>
      </c>
    </row>
    <row r="35" spans="1:8">
      <c r="A35" s="20" t="s">
        <v>28</v>
      </c>
      <c r="B35" s="52">
        <v>236</v>
      </c>
      <c r="C35" s="53">
        <v>109242518</v>
      </c>
      <c r="D35" s="53">
        <v>38281003</v>
      </c>
      <c r="E35" s="53">
        <v>86126749</v>
      </c>
      <c r="F35" s="53">
        <v>18527823</v>
      </c>
      <c r="G35" s="53">
        <v>13354517</v>
      </c>
      <c r="H35" s="22">
        <f t="shared" si="0"/>
        <v>14.274188093722953</v>
      </c>
    </row>
    <row r="36" spans="1:8">
      <c r="A36" s="23" t="s">
        <v>29</v>
      </c>
      <c r="B36" s="52">
        <v>46</v>
      </c>
      <c r="C36" s="53">
        <v>79630698</v>
      </c>
      <c r="D36" s="53">
        <v>27872077</v>
      </c>
      <c r="E36" s="53">
        <v>71501004</v>
      </c>
      <c r="F36" s="53">
        <v>12253736</v>
      </c>
      <c r="G36" s="53">
        <v>8888216</v>
      </c>
      <c r="H36" s="22">
        <f t="shared" si="0"/>
        <v>9.5003111682465065</v>
      </c>
    </row>
    <row r="37" spans="1:8">
      <c r="A37" s="23" t="s">
        <v>30</v>
      </c>
      <c r="B37" s="52">
        <v>191</v>
      </c>
      <c r="C37" s="53">
        <v>29611820</v>
      </c>
      <c r="D37" s="53">
        <v>10408926</v>
      </c>
      <c r="E37" s="53">
        <v>14625745</v>
      </c>
      <c r="F37" s="53">
        <v>6274087</v>
      </c>
      <c r="G37" s="53">
        <v>4466301</v>
      </c>
      <c r="H37" s="22">
        <f t="shared" si="0"/>
        <v>4.7738769254764444</v>
      </c>
    </row>
    <row r="38" spans="1:8">
      <c r="A38" s="20" t="s">
        <v>31</v>
      </c>
      <c r="B38" s="52">
        <v>30</v>
      </c>
      <c r="C38" s="53">
        <v>837709</v>
      </c>
      <c r="D38" s="53">
        <v>295182</v>
      </c>
      <c r="E38" s="53">
        <v>441205</v>
      </c>
      <c r="F38" s="53">
        <v>174186</v>
      </c>
      <c r="G38" s="53">
        <v>112468</v>
      </c>
      <c r="H38" s="22">
        <f t="shared" si="0"/>
        <v>0.12021321224308097</v>
      </c>
    </row>
    <row r="39" spans="1:8">
      <c r="A39" s="20" t="s">
        <v>32</v>
      </c>
      <c r="B39" s="52">
        <v>23</v>
      </c>
      <c r="C39" s="53">
        <v>645540</v>
      </c>
      <c r="D39" s="53">
        <v>225348</v>
      </c>
      <c r="E39" s="53">
        <v>192172</v>
      </c>
      <c r="F39" s="53">
        <v>136833</v>
      </c>
      <c r="G39" s="53">
        <v>63814</v>
      </c>
      <c r="H39" s="22">
        <f t="shared" si="0"/>
        <v>6.8208609791940544E-2</v>
      </c>
    </row>
    <row r="40" spans="1:8">
      <c r="A40" s="20" t="s">
        <v>33</v>
      </c>
      <c r="B40" s="52">
        <v>29</v>
      </c>
      <c r="C40" s="53">
        <v>1348129</v>
      </c>
      <c r="D40" s="53">
        <v>471264</v>
      </c>
      <c r="E40" s="53">
        <v>177146</v>
      </c>
      <c r="F40" s="53">
        <v>61625</v>
      </c>
      <c r="G40" s="53">
        <v>39211</v>
      </c>
      <c r="H40" s="22">
        <f t="shared" si="0"/>
        <v>4.1911301572566846E-2</v>
      </c>
    </row>
    <row r="41" spans="1:8">
      <c r="A41" s="20" t="s">
        <v>34</v>
      </c>
      <c r="B41" s="52">
        <v>103</v>
      </c>
      <c r="C41" s="53">
        <v>3903821</v>
      </c>
      <c r="D41" s="53">
        <v>1364824</v>
      </c>
      <c r="E41" s="53">
        <v>2200413</v>
      </c>
      <c r="F41" s="53">
        <v>1232632</v>
      </c>
      <c r="G41" s="53">
        <v>599584</v>
      </c>
      <c r="H41" s="22">
        <f t="shared" si="0"/>
        <v>0.6408749035241621</v>
      </c>
    </row>
    <row r="42" spans="1:8">
      <c r="A42" s="20" t="s">
        <v>35</v>
      </c>
      <c r="B42" s="52">
        <v>148</v>
      </c>
      <c r="C42" s="53">
        <v>7576212</v>
      </c>
      <c r="D42" s="53">
        <v>2650426</v>
      </c>
      <c r="E42" s="53">
        <v>4353090</v>
      </c>
      <c r="F42" s="53">
        <v>1933483</v>
      </c>
      <c r="G42" s="53">
        <v>1130395</v>
      </c>
      <c r="H42" s="22">
        <f t="shared" si="0"/>
        <v>1.2082406911611971</v>
      </c>
    </row>
    <row r="43" spans="1:8">
      <c r="A43" s="20" t="s">
        <v>36</v>
      </c>
      <c r="B43" s="52">
        <v>135</v>
      </c>
      <c r="C43" s="53">
        <v>43409301</v>
      </c>
      <c r="D43" s="53">
        <v>15194112</v>
      </c>
      <c r="E43" s="53">
        <v>36170408</v>
      </c>
      <c r="F43" s="53">
        <v>9721013</v>
      </c>
      <c r="G43" s="53">
        <v>6864948</v>
      </c>
      <c r="H43" s="22">
        <f t="shared" si="0"/>
        <v>7.3377089568740823</v>
      </c>
    </row>
    <row r="44" spans="1:8">
      <c r="A44" s="24" t="s">
        <v>123</v>
      </c>
      <c r="B44" s="52"/>
      <c r="C44" s="53"/>
      <c r="D44" s="53"/>
      <c r="E44" s="53"/>
      <c r="F44" s="53"/>
      <c r="G44" s="53"/>
      <c r="H44" s="22"/>
    </row>
    <row r="45" spans="1:8">
      <c r="A45" s="23" t="s">
        <v>124</v>
      </c>
      <c r="B45" s="52">
        <v>54</v>
      </c>
      <c r="C45" s="53">
        <v>11423690</v>
      </c>
      <c r="D45" s="53">
        <v>3999118</v>
      </c>
      <c r="E45" s="53">
        <v>13226278</v>
      </c>
      <c r="F45" s="53">
        <v>2957550</v>
      </c>
      <c r="G45" s="53">
        <v>2757746</v>
      </c>
      <c r="H45" s="22">
        <f t="shared" si="0"/>
        <v>2.9476607142521214</v>
      </c>
    </row>
    <row r="46" spans="1:8">
      <c r="A46" s="20" t="s">
        <v>37</v>
      </c>
      <c r="B46" s="52">
        <v>50</v>
      </c>
      <c r="C46" s="53">
        <v>16855797</v>
      </c>
      <c r="D46" s="53">
        <v>5891984</v>
      </c>
      <c r="E46" s="53">
        <v>4259612</v>
      </c>
      <c r="F46" s="53">
        <v>1599517</v>
      </c>
      <c r="G46" s="53">
        <v>1138560</v>
      </c>
      <c r="H46" s="22">
        <f t="shared" si="0"/>
        <v>1.2169679813945502</v>
      </c>
    </row>
    <row r="47" spans="1:8">
      <c r="A47" s="23" t="s">
        <v>38</v>
      </c>
      <c r="B47" s="52">
        <v>18</v>
      </c>
      <c r="C47" s="53">
        <v>1222972</v>
      </c>
      <c r="D47" s="53">
        <v>413291</v>
      </c>
      <c r="E47" s="53">
        <v>994678</v>
      </c>
      <c r="F47" s="53">
        <v>283425</v>
      </c>
      <c r="G47" s="53">
        <v>244693</v>
      </c>
      <c r="H47" s="22">
        <f t="shared" si="0"/>
        <v>0.2615440084592614</v>
      </c>
    </row>
    <row r="48" spans="1:8">
      <c r="A48" s="23" t="s">
        <v>39</v>
      </c>
      <c r="B48" s="52">
        <v>32</v>
      </c>
      <c r="C48" s="53">
        <v>15632824</v>
      </c>
      <c r="D48" s="53">
        <v>5478693</v>
      </c>
      <c r="E48" s="53">
        <v>3264934</v>
      </c>
      <c r="F48" s="53">
        <v>1316092</v>
      </c>
      <c r="G48" s="53">
        <v>893867</v>
      </c>
      <c r="H48" s="22">
        <f t="shared" si="0"/>
        <v>0.9554239729352888</v>
      </c>
    </row>
    <row r="49" spans="1:8">
      <c r="A49" s="20" t="s">
        <v>40</v>
      </c>
      <c r="B49" s="54">
        <v>9</v>
      </c>
      <c r="C49" s="54">
        <v>261245</v>
      </c>
      <c r="D49" s="54">
        <v>91329</v>
      </c>
      <c r="E49" s="54">
        <v>37621</v>
      </c>
      <c r="F49" s="54">
        <v>22732</v>
      </c>
      <c r="G49" s="54">
        <v>8609</v>
      </c>
      <c r="H49" s="22">
        <f t="shared" si="0"/>
        <v>9.2018667016456612E-3</v>
      </c>
    </row>
    <row r="50" spans="1:8">
      <c r="A50" s="24" t="s">
        <v>126</v>
      </c>
      <c r="B50" s="54"/>
      <c r="C50" s="54"/>
      <c r="D50" s="54"/>
      <c r="E50" s="54"/>
      <c r="F50" s="54"/>
      <c r="G50" s="54"/>
      <c r="H50" s="22"/>
    </row>
    <row r="51" spans="1:8">
      <c r="A51" s="23" t="s">
        <v>125</v>
      </c>
      <c r="B51" s="52">
        <v>110</v>
      </c>
      <c r="C51" s="53">
        <v>11733241</v>
      </c>
      <c r="D51" s="53">
        <v>4106377</v>
      </c>
      <c r="E51" s="53">
        <v>6564407</v>
      </c>
      <c r="F51" s="53">
        <v>1832996</v>
      </c>
      <c r="G51" s="53">
        <v>1494150</v>
      </c>
      <c r="H51" s="22">
        <f t="shared" si="0"/>
        <v>1.597046013737236</v>
      </c>
    </row>
    <row r="52" spans="1:8">
      <c r="A52" s="17" t="s">
        <v>7</v>
      </c>
      <c r="B52" s="51">
        <v>599</v>
      </c>
      <c r="C52" s="50">
        <v>76814130</v>
      </c>
      <c r="D52" s="50">
        <v>26874057</v>
      </c>
      <c r="E52" s="50">
        <v>18160932</v>
      </c>
      <c r="F52" s="50">
        <v>7496013</v>
      </c>
      <c r="G52" s="50">
        <v>4697619</v>
      </c>
      <c r="H52" s="19">
        <f t="shared" si="0"/>
        <v>5.0211248522613525</v>
      </c>
    </row>
    <row r="53" spans="1:8">
      <c r="A53" s="20" t="s">
        <v>41</v>
      </c>
      <c r="B53" s="52">
        <v>397</v>
      </c>
      <c r="C53" s="53">
        <v>26776677</v>
      </c>
      <c r="D53" s="53">
        <v>9365226</v>
      </c>
      <c r="E53" s="53">
        <v>8526826</v>
      </c>
      <c r="F53" s="53">
        <v>2834292</v>
      </c>
      <c r="G53" s="53">
        <v>2000443</v>
      </c>
      <c r="H53" s="22">
        <f t="shared" si="0"/>
        <v>2.1382053467580611</v>
      </c>
    </row>
    <row r="54" spans="1:8">
      <c r="A54" s="23" t="s">
        <v>42</v>
      </c>
      <c r="B54" s="52">
        <v>218</v>
      </c>
      <c r="C54" s="53">
        <v>6167348</v>
      </c>
      <c r="D54" s="53">
        <v>2154809</v>
      </c>
      <c r="E54" s="53">
        <v>1633743</v>
      </c>
      <c r="F54" s="53">
        <v>514020</v>
      </c>
      <c r="G54" s="53">
        <v>281232</v>
      </c>
      <c r="H54" s="22">
        <f t="shared" si="0"/>
        <v>0.30059930029471627</v>
      </c>
    </row>
    <row r="55" spans="1:8">
      <c r="A55" s="30" t="s">
        <v>43</v>
      </c>
      <c r="B55" s="52">
        <v>51</v>
      </c>
      <c r="C55" s="53">
        <v>580155</v>
      </c>
      <c r="D55" s="53">
        <v>201881</v>
      </c>
      <c r="E55" s="53">
        <v>224376</v>
      </c>
      <c r="F55" s="53">
        <v>76626</v>
      </c>
      <c r="G55" s="53">
        <v>63175</v>
      </c>
      <c r="H55" s="22">
        <f t="shared" si="0"/>
        <v>6.75256044693303E-2</v>
      </c>
    </row>
    <row r="56" spans="1:8">
      <c r="A56" s="30" t="s">
        <v>44</v>
      </c>
      <c r="B56" s="52">
        <v>167</v>
      </c>
      <c r="C56" s="53">
        <v>5587192</v>
      </c>
      <c r="D56" s="53">
        <v>1952929</v>
      </c>
      <c r="E56" s="53">
        <v>1409367</v>
      </c>
      <c r="F56" s="53">
        <v>437394</v>
      </c>
      <c r="G56" s="53">
        <v>218056</v>
      </c>
      <c r="H56" s="22">
        <f t="shared" si="0"/>
        <v>0.23307262695946637</v>
      </c>
    </row>
    <row r="57" spans="1:8">
      <c r="A57" s="23" t="s">
        <v>45</v>
      </c>
      <c r="B57" s="52">
        <v>179</v>
      </c>
      <c r="C57" s="53">
        <v>20609329</v>
      </c>
      <c r="D57" s="53">
        <v>7210417</v>
      </c>
      <c r="E57" s="53">
        <v>6893083</v>
      </c>
      <c r="F57" s="53">
        <v>2320272</v>
      </c>
      <c r="G57" s="53">
        <v>1719211</v>
      </c>
      <c r="H57" s="22">
        <f t="shared" si="0"/>
        <v>1.837606046463345</v>
      </c>
    </row>
    <row r="58" spans="1:8">
      <c r="A58" s="30" t="s">
        <v>46</v>
      </c>
      <c r="B58" s="52">
        <v>53</v>
      </c>
      <c r="C58" s="53">
        <v>7295236</v>
      </c>
      <c r="D58" s="53">
        <v>2552649</v>
      </c>
      <c r="E58" s="53">
        <v>1985553</v>
      </c>
      <c r="F58" s="53">
        <v>377815</v>
      </c>
      <c r="G58" s="53">
        <v>343840</v>
      </c>
      <c r="H58" s="22">
        <f t="shared" si="0"/>
        <v>0.36751885778764593</v>
      </c>
    </row>
    <row r="59" spans="1:8">
      <c r="A59" s="30" t="s">
        <v>47</v>
      </c>
      <c r="B59" s="52">
        <v>31</v>
      </c>
      <c r="C59" s="53">
        <v>6490024</v>
      </c>
      <c r="D59" s="53">
        <v>2271070</v>
      </c>
      <c r="E59" s="53">
        <v>1604763</v>
      </c>
      <c r="F59" s="53">
        <v>349945</v>
      </c>
      <c r="G59" s="53">
        <v>341627</v>
      </c>
      <c r="H59" s="22">
        <f t="shared" si="0"/>
        <v>0.36515345750762018</v>
      </c>
    </row>
    <row r="60" spans="1:8">
      <c r="A60" s="30" t="s">
        <v>48</v>
      </c>
      <c r="B60" s="52">
        <v>23</v>
      </c>
      <c r="C60" s="53">
        <v>951512</v>
      </c>
      <c r="D60" s="53">
        <v>332814</v>
      </c>
      <c r="E60" s="53">
        <v>121717</v>
      </c>
      <c r="F60" s="53">
        <v>58252</v>
      </c>
      <c r="G60" s="53">
        <v>39270</v>
      </c>
      <c r="H60" s="22">
        <f t="shared" si="0"/>
        <v>4.1974364661821938E-2</v>
      </c>
    </row>
    <row r="61" spans="1:8">
      <c r="A61" s="30" t="s">
        <v>49</v>
      </c>
      <c r="B61" s="52">
        <v>71</v>
      </c>
      <c r="C61" s="53">
        <v>5872557</v>
      </c>
      <c r="D61" s="53">
        <v>2053883</v>
      </c>
      <c r="E61" s="53">
        <v>3181050</v>
      </c>
      <c r="F61" s="53">
        <v>1534261</v>
      </c>
      <c r="G61" s="53">
        <v>994475</v>
      </c>
      <c r="H61" s="22">
        <f t="shared" si="0"/>
        <v>1.0629604353721767</v>
      </c>
    </row>
    <row r="62" spans="1:8">
      <c r="A62" s="20" t="s">
        <v>50</v>
      </c>
      <c r="B62" s="52">
        <v>202</v>
      </c>
      <c r="C62" s="53">
        <v>50037453</v>
      </c>
      <c r="D62" s="53">
        <v>17508831</v>
      </c>
      <c r="E62" s="53">
        <v>9634106</v>
      </c>
      <c r="F62" s="53">
        <v>4661721</v>
      </c>
      <c r="G62" s="53">
        <v>2697176</v>
      </c>
      <c r="H62" s="22">
        <f t="shared" si="0"/>
        <v>2.8829195055032915</v>
      </c>
    </row>
    <row r="63" spans="1:8">
      <c r="A63" s="23" t="s">
        <v>51</v>
      </c>
      <c r="B63" s="52">
        <v>26</v>
      </c>
      <c r="C63" s="53">
        <v>1399557</v>
      </c>
      <c r="D63" s="53">
        <v>489585</v>
      </c>
      <c r="E63" s="53">
        <v>29321</v>
      </c>
      <c r="F63" s="53">
        <v>1837</v>
      </c>
      <c r="G63" s="53">
        <v>1832</v>
      </c>
      <c r="H63" s="22">
        <f t="shared" si="0"/>
        <v>1.9581623646666105E-3</v>
      </c>
    </row>
    <row r="64" spans="1:8">
      <c r="A64" s="23" t="s">
        <v>278</v>
      </c>
      <c r="B64" s="54">
        <v>5</v>
      </c>
      <c r="C64" s="54">
        <v>1122202</v>
      </c>
      <c r="D64" s="54">
        <v>392570</v>
      </c>
      <c r="E64" s="54">
        <v>8243</v>
      </c>
      <c r="F64" s="54">
        <v>1939</v>
      </c>
      <c r="G64" s="54">
        <v>1255</v>
      </c>
      <c r="H64" s="22">
        <f t="shared" si="0"/>
        <v>1.3414267290701944E-3</v>
      </c>
    </row>
    <row r="65" spans="1:8">
      <c r="A65" s="44" t="s">
        <v>127</v>
      </c>
      <c r="B65" s="54"/>
      <c r="C65" s="54"/>
      <c r="D65" s="54"/>
      <c r="E65" s="54"/>
      <c r="F65" s="54"/>
      <c r="G65" s="54"/>
      <c r="H65" s="22"/>
    </row>
    <row r="66" spans="1:8">
      <c r="A66" s="30" t="s">
        <v>122</v>
      </c>
      <c r="B66" s="52">
        <v>10</v>
      </c>
      <c r="C66" s="53">
        <v>5312675</v>
      </c>
      <c r="D66" s="53">
        <v>1859377</v>
      </c>
      <c r="E66" s="53">
        <v>1804583</v>
      </c>
      <c r="F66" s="53">
        <v>681288</v>
      </c>
      <c r="G66" s="53">
        <v>629604</v>
      </c>
      <c r="H66" s="22">
        <f t="shared" si="0"/>
        <v>0.67296225842988899</v>
      </c>
    </row>
    <row r="67" spans="1:8">
      <c r="A67" s="23" t="s">
        <v>52</v>
      </c>
      <c r="B67" s="52">
        <v>12</v>
      </c>
      <c r="C67" s="53">
        <v>2341875</v>
      </c>
      <c r="D67" s="53">
        <v>819485</v>
      </c>
      <c r="E67" s="53">
        <v>93729</v>
      </c>
      <c r="F67" s="53">
        <v>16218</v>
      </c>
      <c r="G67" s="53">
        <v>10392</v>
      </c>
      <c r="H67" s="22">
        <f t="shared" si="0"/>
        <v>1.1107654636252956E-2</v>
      </c>
    </row>
    <row r="68" spans="1:8">
      <c r="A68" s="23" t="s">
        <v>53</v>
      </c>
      <c r="B68" s="52">
        <v>21</v>
      </c>
      <c r="C68" s="53">
        <v>6006118</v>
      </c>
      <c r="D68" s="53">
        <v>2101885</v>
      </c>
      <c r="E68" s="53">
        <v>1033261</v>
      </c>
      <c r="F68" s="53">
        <v>370618</v>
      </c>
      <c r="G68" s="53">
        <v>205734</v>
      </c>
      <c r="H68" s="22">
        <f t="shared" si="0"/>
        <v>0.21990206109842816</v>
      </c>
    </row>
    <row r="69" spans="1:8">
      <c r="A69" s="23" t="s">
        <v>54</v>
      </c>
      <c r="B69" s="52">
        <v>52</v>
      </c>
      <c r="C69" s="53">
        <v>22918832</v>
      </c>
      <c r="D69" s="53">
        <v>8019349</v>
      </c>
      <c r="E69" s="53">
        <v>3319461</v>
      </c>
      <c r="F69" s="53">
        <v>2338784</v>
      </c>
      <c r="G69" s="53">
        <v>1134274</v>
      </c>
      <c r="H69" s="22">
        <f t="shared" si="0"/>
        <v>1.2123868220632394</v>
      </c>
    </row>
    <row r="70" spans="1:8">
      <c r="A70" s="23" t="s">
        <v>55</v>
      </c>
      <c r="B70" s="52">
        <v>75</v>
      </c>
      <c r="C70" s="53">
        <v>10936194</v>
      </c>
      <c r="D70" s="53">
        <v>3826581</v>
      </c>
      <c r="E70" s="53">
        <v>3345507</v>
      </c>
      <c r="F70" s="53">
        <v>1251036</v>
      </c>
      <c r="G70" s="53">
        <v>714084</v>
      </c>
      <c r="H70" s="22">
        <f t="shared" si="0"/>
        <v>0.76326005131582531</v>
      </c>
    </row>
    <row r="71" spans="1:8">
      <c r="A71" s="17" t="s">
        <v>8</v>
      </c>
      <c r="B71" s="51">
        <v>82</v>
      </c>
      <c r="C71" s="50">
        <v>7095571</v>
      </c>
      <c r="D71" s="50">
        <v>2482174</v>
      </c>
      <c r="E71" s="50">
        <v>2186352</v>
      </c>
      <c r="F71" s="50">
        <v>380151</v>
      </c>
      <c r="G71" s="50">
        <v>354702</v>
      </c>
      <c r="H71" s="19">
        <f t="shared" si="0"/>
        <v>0.37912887940610046</v>
      </c>
    </row>
    <row r="72" spans="1:8">
      <c r="A72" s="20" t="s">
        <v>56</v>
      </c>
      <c r="B72" s="52">
        <v>10</v>
      </c>
      <c r="C72" s="53">
        <v>2616959</v>
      </c>
      <c r="D72" s="53">
        <v>915687</v>
      </c>
      <c r="E72" s="53">
        <v>81174</v>
      </c>
      <c r="F72" s="53">
        <v>37879</v>
      </c>
      <c r="G72" s="53">
        <v>24822</v>
      </c>
      <c r="H72" s="22">
        <f t="shared" si="0"/>
        <v>2.6531389855761246E-2</v>
      </c>
    </row>
    <row r="73" spans="1:8">
      <c r="A73" s="23" t="s">
        <v>57</v>
      </c>
      <c r="B73" s="54">
        <v>3</v>
      </c>
      <c r="C73" s="54">
        <v>73178</v>
      </c>
      <c r="D73" s="54">
        <v>25561</v>
      </c>
      <c r="E73" s="54">
        <v>63171</v>
      </c>
      <c r="F73" s="54">
        <v>34003</v>
      </c>
      <c r="G73" s="54">
        <v>21457</v>
      </c>
      <c r="H73" s="22">
        <f t="shared" si="0"/>
        <v>2.2934656036381802E-2</v>
      </c>
    </row>
    <row r="74" spans="1:8">
      <c r="A74" s="23" t="s">
        <v>58</v>
      </c>
      <c r="B74" s="54">
        <v>7</v>
      </c>
      <c r="C74" s="54">
        <v>2543782</v>
      </c>
      <c r="D74" s="54">
        <v>890126</v>
      </c>
      <c r="E74" s="54">
        <v>18003</v>
      </c>
      <c r="F74" s="54">
        <v>3876</v>
      </c>
      <c r="G74" s="54">
        <v>3364</v>
      </c>
      <c r="H74" s="22">
        <f t="shared" si="0"/>
        <v>3.5956649534598681E-3</v>
      </c>
    </row>
    <row r="75" spans="1:8">
      <c r="A75" s="20" t="s">
        <v>158</v>
      </c>
      <c r="B75" s="52">
        <v>72</v>
      </c>
      <c r="C75" s="53">
        <v>4478612</v>
      </c>
      <c r="D75" s="53">
        <v>1566487</v>
      </c>
      <c r="E75" s="53">
        <v>2105178</v>
      </c>
      <c r="F75" s="53">
        <v>342272</v>
      </c>
      <c r="G75" s="53">
        <v>329880</v>
      </c>
      <c r="H75" s="22">
        <f t="shared" si="0"/>
        <v>0.3525974895503392</v>
      </c>
    </row>
    <row r="76" spans="1:8">
      <c r="A76" s="17" t="s">
        <v>9</v>
      </c>
      <c r="B76" s="51">
        <v>285</v>
      </c>
      <c r="C76" s="50">
        <v>52162727</v>
      </c>
      <c r="D76" s="50">
        <v>18305866</v>
      </c>
      <c r="E76" s="50">
        <v>22751177</v>
      </c>
      <c r="F76" s="50">
        <v>5576151</v>
      </c>
      <c r="G76" s="50">
        <v>4212436</v>
      </c>
      <c r="H76" s="19">
        <f t="shared" ref="H76:H114" si="1">G76/$G$12*100</f>
        <v>4.5025292788028155</v>
      </c>
    </row>
    <row r="77" spans="1:8">
      <c r="A77" s="24" t="s">
        <v>106</v>
      </c>
      <c r="B77" s="51"/>
      <c r="C77" s="50"/>
      <c r="D77" s="50"/>
      <c r="E77" s="50"/>
      <c r="F77" s="50"/>
      <c r="G77" s="50"/>
      <c r="H77" s="22"/>
    </row>
    <row r="78" spans="1:8">
      <c r="A78" s="23" t="s">
        <v>107</v>
      </c>
      <c r="B78" s="52">
        <v>130</v>
      </c>
      <c r="C78" s="53">
        <v>25312973</v>
      </c>
      <c r="D78" s="53">
        <v>8905960</v>
      </c>
      <c r="E78" s="53">
        <v>17537707</v>
      </c>
      <c r="F78" s="53">
        <v>3831018</v>
      </c>
      <c r="G78" s="53">
        <v>2992431</v>
      </c>
      <c r="H78" s="22">
        <f t="shared" si="1"/>
        <v>3.1985075125882481</v>
      </c>
    </row>
    <row r="79" spans="1:8">
      <c r="A79" s="20" t="s">
        <v>59</v>
      </c>
      <c r="B79" s="52">
        <v>50</v>
      </c>
      <c r="C79" s="53">
        <v>5944550</v>
      </c>
      <c r="D79" s="53">
        <v>2084712</v>
      </c>
      <c r="E79" s="53">
        <v>1936002</v>
      </c>
      <c r="F79" s="53">
        <v>351200</v>
      </c>
      <c r="G79" s="53">
        <v>262140</v>
      </c>
      <c r="H79" s="22">
        <f t="shared" si="1"/>
        <v>0.28019251215813606</v>
      </c>
    </row>
    <row r="80" spans="1:8">
      <c r="A80" s="20" t="s">
        <v>60</v>
      </c>
      <c r="B80" s="52">
        <v>53</v>
      </c>
      <c r="C80" s="53">
        <v>15421302</v>
      </c>
      <c r="D80" s="53">
        <v>5396594</v>
      </c>
      <c r="E80" s="53">
        <v>2514177</v>
      </c>
      <c r="F80" s="53">
        <v>1040270</v>
      </c>
      <c r="G80" s="53">
        <v>749084</v>
      </c>
      <c r="H80" s="22">
        <f t="shared" si="1"/>
        <v>0.80067035850104984</v>
      </c>
    </row>
    <row r="81" spans="1:8">
      <c r="A81" s="24" t="s">
        <v>118</v>
      </c>
      <c r="B81" s="52"/>
      <c r="C81" s="53"/>
      <c r="D81" s="53"/>
      <c r="E81" s="53"/>
      <c r="F81" s="53"/>
      <c r="G81" s="53"/>
      <c r="H81" s="22"/>
    </row>
    <row r="82" spans="1:8">
      <c r="A82" s="23" t="s">
        <v>119</v>
      </c>
      <c r="B82" s="52">
        <v>10</v>
      </c>
      <c r="C82" s="53">
        <v>622123</v>
      </c>
      <c r="D82" s="53">
        <v>217287</v>
      </c>
      <c r="E82" s="53">
        <v>167668</v>
      </c>
      <c r="F82" s="53">
        <v>96566</v>
      </c>
      <c r="G82" s="53">
        <v>37963</v>
      </c>
      <c r="H82" s="22">
        <f t="shared" si="1"/>
        <v>4.0577356904933692E-2</v>
      </c>
    </row>
    <row r="83" spans="1:8">
      <c r="A83" s="20" t="s">
        <v>61</v>
      </c>
      <c r="B83" s="52">
        <v>41</v>
      </c>
      <c r="C83" s="53">
        <v>4861779</v>
      </c>
      <c r="D83" s="53">
        <v>1701313</v>
      </c>
      <c r="E83" s="53">
        <v>595623</v>
      </c>
      <c r="F83" s="53">
        <v>257097</v>
      </c>
      <c r="G83" s="53">
        <v>170819</v>
      </c>
      <c r="H83" s="22">
        <f t="shared" si="1"/>
        <v>0.18258260751636776</v>
      </c>
    </row>
    <row r="84" spans="1:8">
      <c r="A84" s="31" t="s">
        <v>108</v>
      </c>
      <c r="B84" s="52"/>
      <c r="C84" s="53"/>
      <c r="D84" s="53"/>
      <c r="E84" s="53"/>
      <c r="F84" s="53"/>
      <c r="G84" s="53"/>
      <c r="H84" s="22"/>
    </row>
    <row r="85" spans="1:8">
      <c r="A85" s="35" t="s">
        <v>109</v>
      </c>
      <c r="B85" s="50">
        <v>1062</v>
      </c>
      <c r="C85" s="50">
        <v>74658954</v>
      </c>
      <c r="D85" s="50">
        <v>26512995</v>
      </c>
      <c r="E85" s="50">
        <v>48435072</v>
      </c>
      <c r="F85" s="50">
        <v>12857488</v>
      </c>
      <c r="G85" s="50">
        <v>5684435</v>
      </c>
      <c r="H85" s="19">
        <f t="shared" si="1"/>
        <v>6.0758988435554819</v>
      </c>
    </row>
    <row r="86" spans="1:8">
      <c r="A86" s="20" t="s">
        <v>62</v>
      </c>
      <c r="B86" s="52">
        <v>614</v>
      </c>
      <c r="C86" s="53">
        <v>72856981</v>
      </c>
      <c r="D86" s="53">
        <v>25876042</v>
      </c>
      <c r="E86" s="53">
        <v>47652412</v>
      </c>
      <c r="F86" s="53">
        <v>12599319</v>
      </c>
      <c r="G86" s="53">
        <v>5545725</v>
      </c>
      <c r="H86" s="22">
        <f t="shared" si="1"/>
        <v>5.9276364518508391</v>
      </c>
    </row>
    <row r="87" spans="1:8">
      <c r="A87" s="44" t="s">
        <v>110</v>
      </c>
      <c r="B87" s="52"/>
      <c r="C87" s="53"/>
      <c r="D87" s="53"/>
      <c r="E87" s="53"/>
      <c r="F87" s="53"/>
      <c r="G87" s="53"/>
      <c r="H87" s="22"/>
    </row>
    <row r="88" spans="1:8">
      <c r="A88" s="30" t="s">
        <v>111</v>
      </c>
      <c r="B88" s="52">
        <v>20</v>
      </c>
      <c r="C88" s="53">
        <v>426739</v>
      </c>
      <c r="D88" s="53">
        <v>156982</v>
      </c>
      <c r="E88" s="53">
        <v>125453</v>
      </c>
      <c r="F88" s="53">
        <v>19972</v>
      </c>
      <c r="G88" s="53">
        <v>13142</v>
      </c>
      <c r="H88" s="22">
        <f t="shared" si="1"/>
        <v>1.4047035915092028E-2</v>
      </c>
    </row>
    <row r="89" spans="1:8">
      <c r="A89" s="45" t="s">
        <v>282</v>
      </c>
      <c r="B89" s="54">
        <v>6</v>
      </c>
      <c r="C89" s="54">
        <v>270747</v>
      </c>
      <c r="D89" s="54">
        <v>102939</v>
      </c>
      <c r="E89" s="54">
        <v>125151</v>
      </c>
      <c r="F89" s="54">
        <v>19934</v>
      </c>
      <c r="G89" s="54">
        <v>13104</v>
      </c>
      <c r="H89" s="22">
        <f t="shared" si="1"/>
        <v>1.4006419010148069E-2</v>
      </c>
    </row>
    <row r="90" spans="1:8">
      <c r="A90" s="46" t="s">
        <v>283</v>
      </c>
      <c r="B90" s="52">
        <v>14</v>
      </c>
      <c r="C90" s="53">
        <v>155992</v>
      </c>
      <c r="D90" s="53">
        <v>54043</v>
      </c>
      <c r="E90" s="52">
        <v>303</v>
      </c>
      <c r="F90" s="52">
        <v>38</v>
      </c>
      <c r="G90" s="52">
        <v>38</v>
      </c>
      <c r="H90" s="22">
        <f t="shared" si="1"/>
        <v>4.0616904943958072E-5</v>
      </c>
    </row>
    <row r="91" spans="1:8">
      <c r="A91" s="23" t="s">
        <v>65</v>
      </c>
      <c r="B91" s="52">
        <v>27</v>
      </c>
      <c r="C91" s="53">
        <v>4425118</v>
      </c>
      <c r="D91" s="53">
        <v>1677030</v>
      </c>
      <c r="E91" s="53">
        <v>2729965</v>
      </c>
      <c r="F91" s="53">
        <v>855784</v>
      </c>
      <c r="G91" s="53">
        <v>527065</v>
      </c>
      <c r="H91" s="22">
        <f t="shared" si="1"/>
        <v>0.56336181590229639</v>
      </c>
    </row>
    <row r="92" spans="1:8">
      <c r="A92" s="23" t="s">
        <v>66</v>
      </c>
      <c r="B92" s="52">
        <v>188</v>
      </c>
      <c r="C92" s="53">
        <v>17581193</v>
      </c>
      <c r="D92" s="53">
        <v>6260472</v>
      </c>
      <c r="E92" s="53">
        <v>6778161</v>
      </c>
      <c r="F92" s="53">
        <v>3966013</v>
      </c>
      <c r="G92" s="53">
        <v>1110960</v>
      </c>
      <c r="H92" s="22">
        <f t="shared" si="1"/>
        <v>1.1874672820142018</v>
      </c>
    </row>
    <row r="93" spans="1:8">
      <c r="A93" s="23" t="s">
        <v>67</v>
      </c>
      <c r="B93" s="52">
        <v>367</v>
      </c>
      <c r="C93" s="53">
        <v>50380814</v>
      </c>
      <c r="D93" s="53">
        <v>17766859</v>
      </c>
      <c r="E93" s="53">
        <v>37990582</v>
      </c>
      <c r="F93" s="53">
        <v>7754926</v>
      </c>
      <c r="G93" s="53">
        <v>3892873</v>
      </c>
      <c r="H93" s="22">
        <f t="shared" si="1"/>
        <v>4.1609592789447607</v>
      </c>
    </row>
    <row r="94" spans="1:8">
      <c r="A94" s="30" t="s">
        <v>68</v>
      </c>
      <c r="B94" s="52">
        <v>31</v>
      </c>
      <c r="C94" s="53">
        <v>926614</v>
      </c>
      <c r="D94" s="53">
        <v>323973</v>
      </c>
      <c r="E94" s="53">
        <v>737412</v>
      </c>
      <c r="F94" s="53">
        <v>399953</v>
      </c>
      <c r="G94" s="53">
        <v>253307</v>
      </c>
      <c r="H94" s="22">
        <f t="shared" si="1"/>
        <v>0.27075121949050496</v>
      </c>
    </row>
    <row r="95" spans="1:8">
      <c r="A95" s="23" t="s">
        <v>69</v>
      </c>
      <c r="B95" s="52">
        <v>12</v>
      </c>
      <c r="C95" s="53">
        <v>43118</v>
      </c>
      <c r="D95" s="53">
        <v>14700</v>
      </c>
      <c r="E95" s="53">
        <v>28251</v>
      </c>
      <c r="F95" s="53">
        <v>2624</v>
      </c>
      <c r="G95" s="53">
        <v>1684</v>
      </c>
      <c r="H95" s="22">
        <f t="shared" si="1"/>
        <v>1.7999702085690896E-3</v>
      </c>
    </row>
    <row r="96" spans="1:8">
      <c r="A96" s="20" t="s">
        <v>70</v>
      </c>
      <c r="B96" s="52">
        <v>448</v>
      </c>
      <c r="C96" s="53">
        <v>1801972</v>
      </c>
      <c r="D96" s="53">
        <v>636952</v>
      </c>
      <c r="E96" s="53">
        <v>782660</v>
      </c>
      <c r="F96" s="53">
        <v>258169</v>
      </c>
      <c r="G96" s="53">
        <v>138711</v>
      </c>
      <c r="H96" s="22">
        <f t="shared" si="1"/>
        <v>0.14826346057056233</v>
      </c>
    </row>
    <row r="97" spans="1:8">
      <c r="A97" s="23" t="s">
        <v>71</v>
      </c>
      <c r="B97" s="52">
        <v>379</v>
      </c>
      <c r="C97" s="53">
        <v>610042</v>
      </c>
      <c r="D97" s="53">
        <v>214795</v>
      </c>
      <c r="E97" s="53">
        <v>97409</v>
      </c>
      <c r="F97" s="53">
        <v>147045</v>
      </c>
      <c r="G97" s="53">
        <v>39295</v>
      </c>
      <c r="H97" s="22">
        <f t="shared" si="1"/>
        <v>4.2001086309811385E-2</v>
      </c>
    </row>
    <row r="98" spans="1:8">
      <c r="A98" s="23" t="s">
        <v>72</v>
      </c>
      <c r="B98" s="52">
        <v>69</v>
      </c>
      <c r="C98" s="53">
        <v>1191930</v>
      </c>
      <c r="D98" s="53">
        <v>422157</v>
      </c>
      <c r="E98" s="53">
        <v>685251</v>
      </c>
      <c r="F98" s="53">
        <v>111125</v>
      </c>
      <c r="G98" s="53">
        <v>99415</v>
      </c>
      <c r="H98" s="22">
        <f t="shared" si="1"/>
        <v>0.10626130539483138</v>
      </c>
    </row>
    <row r="99" spans="1:8">
      <c r="A99" s="17" t="s">
        <v>10</v>
      </c>
      <c r="B99" s="50">
        <v>2067</v>
      </c>
      <c r="C99" s="50">
        <v>70018838</v>
      </c>
      <c r="D99" s="50">
        <v>24661105</v>
      </c>
      <c r="E99" s="50">
        <v>41993632</v>
      </c>
      <c r="F99" s="50">
        <v>26785797</v>
      </c>
      <c r="G99" s="50">
        <v>9149980</v>
      </c>
      <c r="H99" s="19">
        <f t="shared" si="1"/>
        <v>9.7801017868188822</v>
      </c>
    </row>
    <row r="100" spans="1:8">
      <c r="A100" s="20" t="s">
        <v>73</v>
      </c>
      <c r="B100" s="52">
        <v>656</v>
      </c>
      <c r="C100" s="53">
        <v>15900246</v>
      </c>
      <c r="D100" s="53">
        <v>5561662</v>
      </c>
      <c r="E100" s="53">
        <v>6150374</v>
      </c>
      <c r="F100" s="53">
        <v>1940703</v>
      </c>
      <c r="G100" s="53">
        <v>1207116</v>
      </c>
      <c r="H100" s="22">
        <f t="shared" si="1"/>
        <v>1.2902451533771291</v>
      </c>
    </row>
    <row r="101" spans="1:8">
      <c r="A101" s="20" t="s">
        <v>74</v>
      </c>
      <c r="B101" s="52">
        <v>800</v>
      </c>
      <c r="C101" s="53">
        <v>39214271</v>
      </c>
      <c r="D101" s="53">
        <v>13889920</v>
      </c>
      <c r="E101" s="53">
        <v>29085114</v>
      </c>
      <c r="F101" s="53">
        <v>21489037</v>
      </c>
      <c r="G101" s="53">
        <v>5995290</v>
      </c>
      <c r="H101" s="22">
        <f t="shared" si="1"/>
        <v>6.4081611589858536</v>
      </c>
    </row>
    <row r="102" spans="1:8">
      <c r="A102" s="24" t="s">
        <v>112</v>
      </c>
      <c r="B102" s="52"/>
      <c r="C102" s="53"/>
      <c r="D102" s="53"/>
      <c r="E102" s="53"/>
      <c r="F102" s="53"/>
      <c r="G102" s="53"/>
      <c r="H102" s="22"/>
    </row>
    <row r="103" spans="1:8">
      <c r="A103" s="23" t="s">
        <v>113</v>
      </c>
      <c r="B103" s="52">
        <v>352</v>
      </c>
      <c r="C103" s="53">
        <v>2266567</v>
      </c>
      <c r="D103" s="53">
        <v>789111</v>
      </c>
      <c r="E103" s="53">
        <v>906148</v>
      </c>
      <c r="F103" s="53">
        <v>303417</v>
      </c>
      <c r="G103" s="53">
        <v>233427</v>
      </c>
      <c r="H103" s="22">
        <f t="shared" si="1"/>
        <v>0.24950216500929742</v>
      </c>
    </row>
    <row r="104" spans="1:8">
      <c r="A104" s="24" t="s">
        <v>115</v>
      </c>
      <c r="B104" s="52"/>
      <c r="C104" s="53"/>
      <c r="D104" s="53"/>
      <c r="E104" s="53"/>
      <c r="F104" s="53"/>
      <c r="G104" s="53"/>
      <c r="H104" s="22"/>
    </row>
    <row r="105" spans="1:8">
      <c r="A105" s="23" t="s">
        <v>114</v>
      </c>
      <c r="B105" s="52">
        <v>50</v>
      </c>
      <c r="C105" s="53">
        <v>2854712</v>
      </c>
      <c r="D105" s="53">
        <v>998010</v>
      </c>
      <c r="E105" s="53">
        <v>249642</v>
      </c>
      <c r="F105" s="53">
        <v>59204</v>
      </c>
      <c r="G105" s="53">
        <v>53109</v>
      </c>
      <c r="H105" s="22">
        <f t="shared" si="1"/>
        <v>5.6766400122859724E-2</v>
      </c>
    </row>
    <row r="106" spans="1:8">
      <c r="A106" s="20" t="s">
        <v>75</v>
      </c>
      <c r="B106" s="52">
        <v>126</v>
      </c>
      <c r="C106" s="53">
        <v>241298</v>
      </c>
      <c r="D106" s="53">
        <v>83635</v>
      </c>
      <c r="E106" s="53">
        <v>115638</v>
      </c>
      <c r="F106" s="53">
        <v>71900</v>
      </c>
      <c r="G106" s="53">
        <v>19511</v>
      </c>
      <c r="H106" s="22">
        <f t="shared" si="1"/>
        <v>2.0854642956883315E-2</v>
      </c>
    </row>
    <row r="107" spans="1:8">
      <c r="A107" s="20" t="s">
        <v>76</v>
      </c>
      <c r="B107" s="52">
        <v>54</v>
      </c>
      <c r="C107" s="53">
        <v>9093934</v>
      </c>
      <c r="D107" s="53">
        <v>3182762</v>
      </c>
      <c r="E107" s="53">
        <v>5325125</v>
      </c>
      <c r="F107" s="53">
        <v>2877871</v>
      </c>
      <c r="G107" s="53">
        <v>1605692</v>
      </c>
      <c r="H107" s="22">
        <f t="shared" si="1"/>
        <v>1.7162694561387877</v>
      </c>
    </row>
    <row r="108" spans="1:8">
      <c r="A108" s="23" t="s">
        <v>77</v>
      </c>
      <c r="B108" s="54">
        <v>7</v>
      </c>
      <c r="C108" s="54">
        <v>826923</v>
      </c>
      <c r="D108" s="54">
        <v>289740</v>
      </c>
      <c r="E108" s="54">
        <v>1164190</v>
      </c>
      <c r="F108" s="54">
        <v>1089240</v>
      </c>
      <c r="G108" s="54">
        <v>204233</v>
      </c>
      <c r="H108" s="22">
        <f t="shared" si="1"/>
        <v>0.21829769335314186</v>
      </c>
    </row>
    <row r="109" spans="1:8">
      <c r="A109" s="23" t="s">
        <v>78</v>
      </c>
      <c r="B109" s="52">
        <v>47</v>
      </c>
      <c r="C109" s="53">
        <v>8267011</v>
      </c>
      <c r="D109" s="53">
        <v>2893022</v>
      </c>
      <c r="E109" s="53">
        <v>4160935</v>
      </c>
      <c r="F109" s="53">
        <v>1788631</v>
      </c>
      <c r="G109" s="53">
        <v>1401459</v>
      </c>
      <c r="H109" s="22">
        <f t="shared" si="1"/>
        <v>1.4979717627856457</v>
      </c>
    </row>
    <row r="110" spans="1:8">
      <c r="A110" s="20" t="s">
        <v>79</v>
      </c>
      <c r="B110" s="52">
        <v>28</v>
      </c>
      <c r="C110" s="53">
        <v>447811</v>
      </c>
      <c r="D110" s="53">
        <v>156004</v>
      </c>
      <c r="E110" s="53">
        <v>161590</v>
      </c>
      <c r="F110" s="53">
        <v>43664</v>
      </c>
      <c r="G110" s="53">
        <v>35835</v>
      </c>
      <c r="H110" s="22">
        <f t="shared" si="1"/>
        <v>3.8302810228072047E-2</v>
      </c>
    </row>
    <row r="111" spans="1:8">
      <c r="A111" s="23" t="s">
        <v>80</v>
      </c>
      <c r="B111" s="52">
        <v>12</v>
      </c>
      <c r="C111" s="53">
        <v>83570</v>
      </c>
      <c r="D111" s="53">
        <v>28949</v>
      </c>
      <c r="E111" s="53">
        <v>37845</v>
      </c>
      <c r="F111" s="53">
        <v>14000</v>
      </c>
      <c r="G111" s="53">
        <v>12373</v>
      </c>
      <c r="H111" s="22">
        <f t="shared" si="1"/>
        <v>1.3225078022936664E-2</v>
      </c>
    </row>
    <row r="112" spans="1:8">
      <c r="A112" s="23" t="s">
        <v>273</v>
      </c>
      <c r="B112" s="52">
        <v>12</v>
      </c>
      <c r="C112" s="53">
        <v>338501</v>
      </c>
      <c r="D112" s="53">
        <v>118251</v>
      </c>
      <c r="E112" s="53">
        <v>123654</v>
      </c>
      <c r="F112" s="53">
        <v>29643</v>
      </c>
      <c r="G112" s="53">
        <v>23441</v>
      </c>
      <c r="H112" s="22">
        <f t="shared" si="1"/>
        <v>2.5055286020824245E-2</v>
      </c>
    </row>
    <row r="113" spans="1:8">
      <c r="A113" s="44" t="s">
        <v>271</v>
      </c>
      <c r="B113" s="52"/>
      <c r="C113" s="53"/>
      <c r="D113" s="53"/>
      <c r="E113" s="53"/>
      <c r="F113" s="53"/>
      <c r="G113" s="53"/>
      <c r="H113" s="22"/>
    </row>
    <row r="114" spans="1:8">
      <c r="A114" s="47" t="s">
        <v>272</v>
      </c>
      <c r="B114" s="56">
        <v>4</v>
      </c>
      <c r="C114" s="56">
        <v>25740</v>
      </c>
      <c r="D114" s="56">
        <v>8803</v>
      </c>
      <c r="E114" s="56">
        <v>91</v>
      </c>
      <c r="F114" s="56">
        <v>22</v>
      </c>
      <c r="G114" s="56">
        <v>22</v>
      </c>
      <c r="H114" s="49">
        <f t="shared" si="1"/>
        <v>2.3515050230712572E-5</v>
      </c>
    </row>
    <row r="115" spans="1:8">
      <c r="A115" s="41"/>
      <c r="B115" s="41"/>
      <c r="C115" s="41"/>
      <c r="D115" s="41"/>
      <c r="E115" s="41"/>
      <c r="F115" s="41"/>
      <c r="G115" s="41"/>
      <c r="H115" s="41"/>
    </row>
    <row r="116" spans="1:8">
      <c r="A116" s="41" t="s">
        <v>81</v>
      </c>
      <c r="B116" s="41"/>
      <c r="C116" s="41"/>
      <c r="D116" s="41"/>
      <c r="E116" s="41"/>
      <c r="F116" s="41"/>
      <c r="G116" s="41"/>
      <c r="H116" s="41"/>
    </row>
    <row r="117" spans="1:8">
      <c r="A117" s="41" t="s">
        <v>83</v>
      </c>
      <c r="B117" s="41"/>
      <c r="C117" s="41"/>
      <c r="D117" s="41"/>
      <c r="E117" s="41"/>
      <c r="F117" s="41"/>
      <c r="G117" s="41"/>
      <c r="H117" s="41"/>
    </row>
    <row r="118" spans="1:8">
      <c r="A118" s="41" t="s">
        <v>82</v>
      </c>
      <c r="B118" s="41"/>
      <c r="C118" s="41"/>
      <c r="D118" s="41"/>
      <c r="E118" s="41"/>
      <c r="F118" s="41"/>
      <c r="G118" s="41"/>
      <c r="H118" s="41"/>
    </row>
    <row r="119" spans="1:8">
      <c r="A119" s="41"/>
      <c r="B119" s="41"/>
      <c r="C119" s="41"/>
      <c r="D119" s="41"/>
      <c r="E119" s="41"/>
      <c r="F119" s="41"/>
      <c r="G119" s="41"/>
      <c r="H119" s="41"/>
    </row>
    <row r="120" spans="1:8">
      <c r="A120" s="41" t="s">
        <v>290</v>
      </c>
      <c r="B120" s="41"/>
      <c r="C120" s="41"/>
      <c r="D120" s="41"/>
      <c r="E120" s="41"/>
      <c r="F120" s="41"/>
      <c r="G120" s="41"/>
    </row>
    <row r="121" spans="1:8">
      <c r="B121" s="41"/>
      <c r="C121" s="41"/>
      <c r="D121" s="41"/>
      <c r="E121" s="41"/>
      <c r="F121" s="41"/>
      <c r="G121" s="41"/>
    </row>
    <row r="122" spans="1:8">
      <c r="B122" s="41"/>
      <c r="C122" s="41"/>
      <c r="D122" s="41"/>
      <c r="E122" s="41"/>
      <c r="F122" s="41"/>
      <c r="G122" s="41"/>
    </row>
    <row r="123" spans="1:8">
      <c r="B123" s="41"/>
      <c r="C123" s="41"/>
      <c r="D123" s="41"/>
      <c r="E123" s="41"/>
      <c r="F123" s="41"/>
      <c r="G123" s="41"/>
    </row>
    <row r="124" spans="1:8">
      <c r="B124" s="41"/>
      <c r="C124" s="41"/>
      <c r="D124" s="41"/>
      <c r="E124" s="41"/>
      <c r="F124" s="41"/>
      <c r="G124" s="41"/>
    </row>
    <row r="125" spans="1:8">
      <c r="B125" s="41"/>
      <c r="C125" s="41"/>
      <c r="D125" s="41"/>
      <c r="E125" s="41"/>
      <c r="F125" s="41"/>
      <c r="G125" s="41"/>
    </row>
    <row r="126" spans="1:8">
      <c r="B126" s="41"/>
      <c r="C126" s="41"/>
      <c r="D126" s="41"/>
      <c r="E126" s="41"/>
      <c r="F126" s="41"/>
      <c r="G126" s="41"/>
    </row>
    <row r="127" spans="1:8">
      <c r="B127" s="41"/>
      <c r="C127" s="41"/>
      <c r="D127" s="41"/>
      <c r="E127" s="41"/>
      <c r="F127" s="41"/>
      <c r="G127" s="41"/>
    </row>
    <row r="128" spans="1:8">
      <c r="B128" s="41"/>
      <c r="C128" s="41"/>
      <c r="D128" s="41"/>
      <c r="E128" s="41"/>
      <c r="F128" s="41"/>
      <c r="G128" s="41"/>
    </row>
    <row r="129" spans="2:7">
      <c r="B129" s="41"/>
      <c r="C129" s="41"/>
      <c r="D129" s="41"/>
      <c r="E129" s="41"/>
      <c r="F129" s="41"/>
      <c r="G129" s="41"/>
    </row>
  </sheetData>
  <printOptions horizontalCentered="1"/>
  <pageMargins left="0.1" right="0.1" top="0.1" bottom="0.1" header="0.1" footer="0.1"/>
  <pageSetup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4">
        <v>40898</v>
      </c>
    </row>
    <row r="2" spans="1:8">
      <c r="A2" s="4"/>
    </row>
    <row r="3" spans="1:8">
      <c r="A3" s="6" t="s">
        <v>288</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57" t="s">
        <v>85</v>
      </c>
      <c r="C10" s="57" t="s">
        <v>88</v>
      </c>
      <c r="D10" s="57" t="s">
        <v>91</v>
      </c>
      <c r="E10" s="57" t="s">
        <v>92</v>
      </c>
      <c r="F10" s="57" t="s">
        <v>95</v>
      </c>
      <c r="G10" s="57" t="s">
        <v>97</v>
      </c>
      <c r="H10" s="10" t="s">
        <v>101</v>
      </c>
    </row>
    <row r="11" spans="1:8">
      <c r="A11" s="8"/>
      <c r="B11" s="9"/>
      <c r="C11" s="9"/>
      <c r="D11" s="9"/>
      <c r="E11" s="9"/>
      <c r="F11" s="9"/>
      <c r="G11" s="9"/>
      <c r="H11" s="1"/>
    </row>
    <row r="12" spans="1:8">
      <c r="A12" s="58" t="s">
        <v>1</v>
      </c>
      <c r="B12" s="59">
        <v>7242</v>
      </c>
      <c r="C12" s="59">
        <v>696408235</v>
      </c>
      <c r="D12" s="59">
        <v>244577558</v>
      </c>
      <c r="E12" s="59">
        <v>413311895</v>
      </c>
      <c r="F12" s="59">
        <v>156224977</v>
      </c>
      <c r="G12" s="59">
        <v>100441913</v>
      </c>
      <c r="H12" s="60">
        <f t="shared" ref="H12:H43" si="0">G12/$G$12*100</f>
        <v>100</v>
      </c>
    </row>
    <row r="13" spans="1:8">
      <c r="A13" s="58" t="s">
        <v>2</v>
      </c>
      <c r="B13" s="61">
        <v>394</v>
      </c>
      <c r="C13" s="59">
        <v>343339</v>
      </c>
      <c r="D13" s="59">
        <v>113614</v>
      </c>
      <c r="E13" s="59">
        <v>43767</v>
      </c>
      <c r="F13" s="59">
        <v>4529</v>
      </c>
      <c r="G13" s="59">
        <v>3901</v>
      </c>
      <c r="H13" s="60">
        <f t="shared" si="0"/>
        <v>3.8838368201927812E-3</v>
      </c>
    </row>
    <row r="14" spans="1:8">
      <c r="A14" s="58" t="s">
        <v>3</v>
      </c>
      <c r="B14" s="61">
        <v>109</v>
      </c>
      <c r="C14" s="59">
        <v>38678215</v>
      </c>
      <c r="D14" s="59">
        <v>13632735</v>
      </c>
      <c r="E14" s="59">
        <v>21571544</v>
      </c>
      <c r="F14" s="59">
        <v>9363356</v>
      </c>
      <c r="G14" s="59">
        <v>6799050</v>
      </c>
      <c r="H14" s="60">
        <f t="shared" si="0"/>
        <v>6.7691363066730919</v>
      </c>
    </row>
    <row r="15" spans="1:8">
      <c r="A15" s="62" t="s">
        <v>276</v>
      </c>
      <c r="B15" s="63">
        <v>60</v>
      </c>
      <c r="C15" s="64">
        <v>19543248</v>
      </c>
      <c r="D15" s="64">
        <v>6860134</v>
      </c>
      <c r="E15" s="64">
        <v>12474195</v>
      </c>
      <c r="F15" s="64">
        <v>4318608</v>
      </c>
      <c r="G15" s="64">
        <v>4247688</v>
      </c>
      <c r="H15" s="65">
        <f t="shared" si="0"/>
        <v>4.2289995014332318</v>
      </c>
    </row>
    <row r="16" spans="1:8">
      <c r="A16" s="62" t="s">
        <v>277</v>
      </c>
      <c r="B16" s="63">
        <v>13</v>
      </c>
      <c r="C16" s="64">
        <v>8886749</v>
      </c>
      <c r="D16" s="64">
        <v>3186550</v>
      </c>
      <c r="E16" s="66">
        <v>4763124</v>
      </c>
      <c r="F16" s="66">
        <v>3823998</v>
      </c>
      <c r="G16" s="64">
        <v>1609909</v>
      </c>
      <c r="H16" s="67">
        <f t="shared" si="0"/>
        <v>1.6028259039630197</v>
      </c>
    </row>
    <row r="17" spans="1:8">
      <c r="A17" s="62" t="s">
        <v>13</v>
      </c>
      <c r="B17" s="68">
        <v>4</v>
      </c>
      <c r="C17" s="68">
        <v>293988</v>
      </c>
      <c r="D17" s="68">
        <v>102896</v>
      </c>
      <c r="E17" s="69">
        <v>25663</v>
      </c>
      <c r="F17" s="69">
        <v>7395</v>
      </c>
      <c r="G17" s="68">
        <v>2908</v>
      </c>
      <c r="H17" s="65">
        <f t="shared" si="0"/>
        <v>2.895205709592568E-3</v>
      </c>
    </row>
    <row r="18" spans="1:8">
      <c r="A18" s="62" t="s">
        <v>14</v>
      </c>
      <c r="B18" s="63">
        <v>33</v>
      </c>
      <c r="C18" s="64">
        <v>9954230</v>
      </c>
      <c r="D18" s="64">
        <v>3483155</v>
      </c>
      <c r="E18" s="66">
        <v>4308562</v>
      </c>
      <c r="F18" s="66">
        <v>1213355</v>
      </c>
      <c r="G18" s="64">
        <v>938546</v>
      </c>
      <c r="H18" s="65">
        <f t="shared" si="0"/>
        <v>0.93441669116756076</v>
      </c>
    </row>
    <row r="19" spans="1:8">
      <c r="A19" s="58" t="s">
        <v>4</v>
      </c>
      <c r="B19" s="61">
        <v>18</v>
      </c>
      <c r="C19" s="59">
        <v>1908358</v>
      </c>
      <c r="D19" s="59">
        <v>672449</v>
      </c>
      <c r="E19" s="70">
        <v>693035</v>
      </c>
      <c r="F19" s="70">
        <v>279717</v>
      </c>
      <c r="G19" s="59">
        <v>223643</v>
      </c>
      <c r="H19" s="60">
        <f t="shared" si="0"/>
        <v>0.22265904075323617</v>
      </c>
    </row>
    <row r="20" spans="1:8">
      <c r="A20" s="58" t="s">
        <v>5</v>
      </c>
      <c r="B20" s="61">
        <v>183</v>
      </c>
      <c r="C20" s="59">
        <v>2229365</v>
      </c>
      <c r="D20" s="59">
        <v>783329</v>
      </c>
      <c r="E20" s="70">
        <v>561893</v>
      </c>
      <c r="F20" s="70">
        <v>186872</v>
      </c>
      <c r="G20" s="59">
        <v>159036</v>
      </c>
      <c r="H20" s="60">
        <f t="shared" si="0"/>
        <v>0.15833629134482932</v>
      </c>
    </row>
    <row r="21" spans="1:8">
      <c r="A21" s="62" t="s">
        <v>15</v>
      </c>
      <c r="B21" s="63">
        <v>55</v>
      </c>
      <c r="C21" s="64">
        <v>340299</v>
      </c>
      <c r="D21" s="64">
        <v>118769</v>
      </c>
      <c r="E21" s="66">
        <v>38516</v>
      </c>
      <c r="F21" s="66">
        <v>12808</v>
      </c>
      <c r="G21" s="64">
        <v>8350</v>
      </c>
      <c r="H21" s="65">
        <f t="shared" si="0"/>
        <v>8.313262611794341E-3</v>
      </c>
    </row>
    <row r="22" spans="1:8">
      <c r="A22" s="62" t="s">
        <v>16</v>
      </c>
      <c r="B22" s="63">
        <v>38</v>
      </c>
      <c r="C22" s="64">
        <v>1675364</v>
      </c>
      <c r="D22" s="64">
        <v>591115</v>
      </c>
      <c r="E22" s="66">
        <v>489474</v>
      </c>
      <c r="F22" s="66">
        <v>159555</v>
      </c>
      <c r="G22" s="64">
        <v>139556</v>
      </c>
      <c r="H22" s="65">
        <f t="shared" si="0"/>
        <v>0.13894199725168516</v>
      </c>
    </row>
    <row r="23" spans="1:8">
      <c r="A23" s="62" t="s">
        <v>17</v>
      </c>
      <c r="B23" s="63">
        <v>90</v>
      </c>
      <c r="C23" s="64">
        <v>213703</v>
      </c>
      <c r="D23" s="64">
        <v>73445</v>
      </c>
      <c r="E23" s="66">
        <v>33903</v>
      </c>
      <c r="F23" s="66">
        <v>14508</v>
      </c>
      <c r="G23" s="64">
        <v>11131</v>
      </c>
      <c r="H23" s="65">
        <f t="shared" si="0"/>
        <v>1.1082027081662612E-2</v>
      </c>
    </row>
    <row r="24" spans="1:8">
      <c r="A24" s="58" t="s">
        <v>6</v>
      </c>
      <c r="B24" s="59">
        <v>1268</v>
      </c>
      <c r="C24" s="59">
        <v>383966059</v>
      </c>
      <c r="D24" s="59">
        <v>134358785</v>
      </c>
      <c r="E24" s="70">
        <v>271216728</v>
      </c>
      <c r="F24" s="70">
        <v>111794853</v>
      </c>
      <c r="G24" s="59">
        <v>73531810</v>
      </c>
      <c r="H24" s="60">
        <f t="shared" si="0"/>
        <v>73.208293035995837</v>
      </c>
    </row>
    <row r="25" spans="1:8">
      <c r="A25" s="62" t="s">
        <v>18</v>
      </c>
      <c r="B25" s="63">
        <v>50</v>
      </c>
      <c r="C25" s="64">
        <v>13543616</v>
      </c>
      <c r="D25" s="64">
        <v>4739760</v>
      </c>
      <c r="E25" s="66">
        <v>5934705</v>
      </c>
      <c r="F25" s="66">
        <v>1825828</v>
      </c>
      <c r="G25" s="64">
        <v>1705846</v>
      </c>
      <c r="H25" s="65">
        <f t="shared" si="0"/>
        <v>1.6983408111711296</v>
      </c>
    </row>
    <row r="26" spans="1:8">
      <c r="A26" s="62" t="s">
        <v>19</v>
      </c>
      <c r="B26" s="63">
        <v>13</v>
      </c>
      <c r="C26" s="64">
        <v>19094317</v>
      </c>
      <c r="D26" s="64">
        <v>6683011</v>
      </c>
      <c r="E26" s="66">
        <v>10618554</v>
      </c>
      <c r="F26" s="66">
        <v>2774124</v>
      </c>
      <c r="G26" s="64">
        <v>2691846</v>
      </c>
      <c r="H26" s="65">
        <f t="shared" si="0"/>
        <v>2.6800027195818146</v>
      </c>
    </row>
    <row r="27" spans="1:8">
      <c r="A27" s="71" t="s">
        <v>20</v>
      </c>
      <c r="B27" s="68">
        <v>6</v>
      </c>
      <c r="C27" s="68">
        <v>13159316</v>
      </c>
      <c r="D27" s="68">
        <v>4605761</v>
      </c>
      <c r="E27" s="69">
        <v>5483920</v>
      </c>
      <c r="F27" s="69">
        <v>1567635</v>
      </c>
      <c r="G27" s="68">
        <v>1567635</v>
      </c>
      <c r="H27" s="67">
        <f t="shared" si="0"/>
        <v>1.5607378963401464</v>
      </c>
    </row>
    <row r="28" spans="1:8">
      <c r="A28" s="62" t="s">
        <v>21</v>
      </c>
      <c r="B28" s="68">
        <v>3</v>
      </c>
      <c r="C28" s="68">
        <v>67803</v>
      </c>
      <c r="D28" s="68">
        <v>24101</v>
      </c>
      <c r="E28" s="69">
        <v>18641</v>
      </c>
      <c r="F28" s="69">
        <v>7582</v>
      </c>
      <c r="G28" s="68">
        <v>4300</v>
      </c>
      <c r="H28" s="67">
        <f t="shared" si="0"/>
        <v>4.2810813449958886E-3</v>
      </c>
    </row>
    <row r="29" spans="1:8">
      <c r="A29" s="62" t="s">
        <v>22</v>
      </c>
      <c r="B29" s="63">
        <v>14</v>
      </c>
      <c r="C29" s="64">
        <v>860357</v>
      </c>
      <c r="D29" s="64">
        <v>300704</v>
      </c>
      <c r="E29" s="64">
        <v>520591</v>
      </c>
      <c r="F29" s="64">
        <v>414296</v>
      </c>
      <c r="G29" s="64">
        <v>137378</v>
      </c>
      <c r="H29" s="65">
        <f t="shared" si="0"/>
        <v>0.13677357977042909</v>
      </c>
    </row>
    <row r="30" spans="1:8">
      <c r="A30" s="62" t="s">
        <v>23</v>
      </c>
      <c r="B30" s="68">
        <v>3</v>
      </c>
      <c r="C30" s="68">
        <v>148661</v>
      </c>
      <c r="D30" s="68">
        <v>52004</v>
      </c>
      <c r="E30" s="68">
        <v>146264</v>
      </c>
      <c r="F30" s="68">
        <v>16756</v>
      </c>
      <c r="G30" s="68">
        <v>15251</v>
      </c>
      <c r="H30" s="65">
        <f t="shared" si="0"/>
        <v>1.5183900370356346E-2</v>
      </c>
    </row>
    <row r="31" spans="1:8">
      <c r="A31" s="62" t="s">
        <v>24</v>
      </c>
      <c r="B31" s="68">
        <v>8</v>
      </c>
      <c r="C31" s="68">
        <v>93768</v>
      </c>
      <c r="D31" s="68">
        <v>32682</v>
      </c>
      <c r="E31" s="68">
        <v>43070</v>
      </c>
      <c r="F31" s="68">
        <v>5443</v>
      </c>
      <c r="G31" s="68">
        <v>3529</v>
      </c>
      <c r="H31" s="65">
        <f t="shared" si="0"/>
        <v>3.5134735038349976E-3</v>
      </c>
    </row>
    <row r="32" spans="1:8">
      <c r="A32" s="62" t="s">
        <v>25</v>
      </c>
      <c r="B32" s="63">
        <v>28</v>
      </c>
      <c r="C32" s="64">
        <v>7556944</v>
      </c>
      <c r="D32" s="64">
        <v>2586685</v>
      </c>
      <c r="E32" s="64">
        <v>3622046</v>
      </c>
      <c r="F32" s="64">
        <v>1460163</v>
      </c>
      <c r="G32" s="64">
        <v>1091828</v>
      </c>
      <c r="H32" s="65">
        <f t="shared" si="0"/>
        <v>1.0870242983125979</v>
      </c>
    </row>
    <row r="33" spans="1:8">
      <c r="A33" s="62" t="s">
        <v>26</v>
      </c>
      <c r="B33" s="63">
        <v>15</v>
      </c>
      <c r="C33" s="64">
        <v>331280</v>
      </c>
      <c r="D33" s="64">
        <v>115607</v>
      </c>
      <c r="E33" s="64">
        <v>66555</v>
      </c>
      <c r="F33" s="64">
        <v>53716</v>
      </c>
      <c r="G33" s="64">
        <v>22537</v>
      </c>
      <c r="H33" s="65">
        <f t="shared" si="0"/>
        <v>2.2437844249342403E-2</v>
      </c>
    </row>
    <row r="34" spans="1:8">
      <c r="A34" s="62" t="s">
        <v>27</v>
      </c>
      <c r="B34" s="63">
        <v>23</v>
      </c>
      <c r="C34" s="64">
        <v>142280346</v>
      </c>
      <c r="D34" s="64">
        <v>49799224</v>
      </c>
      <c r="E34" s="64">
        <v>110055050</v>
      </c>
      <c r="F34" s="64">
        <v>61204312</v>
      </c>
      <c r="G34" s="64">
        <v>37926478</v>
      </c>
      <c r="H34" s="65">
        <f t="shared" si="0"/>
        <v>37.759613359813251</v>
      </c>
    </row>
    <row r="35" spans="1:8">
      <c r="A35" s="62" t="s">
        <v>28</v>
      </c>
      <c r="B35" s="63">
        <v>244</v>
      </c>
      <c r="C35" s="64">
        <v>72742487</v>
      </c>
      <c r="D35" s="64">
        <v>25432689</v>
      </c>
      <c r="E35" s="64">
        <v>47928463</v>
      </c>
      <c r="F35" s="64">
        <v>16195143</v>
      </c>
      <c r="G35" s="64">
        <v>11754581</v>
      </c>
      <c r="H35" s="65">
        <f t="shared" si="0"/>
        <v>11.702864520312351</v>
      </c>
    </row>
    <row r="36" spans="1:8">
      <c r="A36" s="71" t="s">
        <v>29</v>
      </c>
      <c r="B36" s="63">
        <v>53</v>
      </c>
      <c r="C36" s="64">
        <v>43781367</v>
      </c>
      <c r="D36" s="64">
        <v>15281963</v>
      </c>
      <c r="E36" s="64">
        <v>32078370</v>
      </c>
      <c r="F36" s="64">
        <v>9439024</v>
      </c>
      <c r="G36" s="64">
        <v>6972480</v>
      </c>
      <c r="H36" s="65">
        <f t="shared" si="0"/>
        <v>6.9418032689202169</v>
      </c>
    </row>
    <row r="37" spans="1:8">
      <c r="A37" s="71" t="s">
        <v>30</v>
      </c>
      <c r="B37" s="63">
        <v>190</v>
      </c>
      <c r="C37" s="64">
        <v>28961120</v>
      </c>
      <c r="D37" s="64">
        <v>10150726</v>
      </c>
      <c r="E37" s="64">
        <v>15850094</v>
      </c>
      <c r="F37" s="64">
        <v>6756119</v>
      </c>
      <c r="G37" s="64">
        <v>4782101</v>
      </c>
      <c r="H37" s="65">
        <f t="shared" si="0"/>
        <v>4.7610612513921353</v>
      </c>
    </row>
    <row r="38" spans="1:8">
      <c r="A38" s="62" t="s">
        <v>31</v>
      </c>
      <c r="B38" s="63">
        <v>40</v>
      </c>
      <c r="C38" s="64">
        <v>893967</v>
      </c>
      <c r="D38" s="64">
        <v>317250</v>
      </c>
      <c r="E38" s="64">
        <v>448580</v>
      </c>
      <c r="F38" s="64">
        <v>209717</v>
      </c>
      <c r="G38" s="64">
        <v>134883</v>
      </c>
      <c r="H38" s="65">
        <f t="shared" si="0"/>
        <v>0.13428955699001868</v>
      </c>
    </row>
    <row r="39" spans="1:8">
      <c r="A39" s="62" t="s">
        <v>32</v>
      </c>
      <c r="B39" s="63">
        <v>29</v>
      </c>
      <c r="C39" s="64">
        <v>1113535</v>
      </c>
      <c r="D39" s="64">
        <v>389658</v>
      </c>
      <c r="E39" s="64">
        <v>383233</v>
      </c>
      <c r="F39" s="64">
        <v>182977</v>
      </c>
      <c r="G39" s="64">
        <v>102444</v>
      </c>
      <c r="H39" s="65">
        <f t="shared" si="0"/>
        <v>0.10199327844343227</v>
      </c>
    </row>
    <row r="40" spans="1:8">
      <c r="A40" s="62" t="s">
        <v>33</v>
      </c>
      <c r="B40" s="63">
        <v>44</v>
      </c>
      <c r="C40" s="64">
        <v>5352814</v>
      </c>
      <c r="D40" s="64">
        <v>1885151</v>
      </c>
      <c r="E40" s="64">
        <v>2966901</v>
      </c>
      <c r="F40" s="64">
        <v>1317966</v>
      </c>
      <c r="G40" s="64">
        <v>912616</v>
      </c>
      <c r="H40" s="65">
        <f t="shared" si="0"/>
        <v>0.90860077505692272</v>
      </c>
    </row>
    <row r="41" spans="1:8">
      <c r="A41" s="62" t="s">
        <v>34</v>
      </c>
      <c r="B41" s="63">
        <v>90</v>
      </c>
      <c r="C41" s="64">
        <v>5119392</v>
      </c>
      <c r="D41" s="64">
        <v>1790778</v>
      </c>
      <c r="E41" s="64">
        <v>1915348</v>
      </c>
      <c r="F41" s="64">
        <v>745538</v>
      </c>
      <c r="G41" s="64">
        <v>577487</v>
      </c>
      <c r="H41" s="65">
        <f t="shared" si="0"/>
        <v>0.57494623783200938</v>
      </c>
    </row>
    <row r="42" spans="1:8">
      <c r="A42" s="62" t="s">
        <v>35</v>
      </c>
      <c r="B42" s="63">
        <v>277</v>
      </c>
      <c r="C42" s="64">
        <v>19838951</v>
      </c>
      <c r="D42" s="64">
        <v>6939765</v>
      </c>
      <c r="E42" s="64">
        <v>9741521</v>
      </c>
      <c r="F42" s="64">
        <v>3671817</v>
      </c>
      <c r="G42" s="64">
        <v>2725787</v>
      </c>
      <c r="H42" s="65">
        <f t="shared" si="0"/>
        <v>2.7137943897982111</v>
      </c>
    </row>
    <row r="43" spans="1:8">
      <c r="A43" s="62" t="s">
        <v>36</v>
      </c>
      <c r="B43" s="63">
        <v>179</v>
      </c>
      <c r="C43" s="64">
        <v>48545719</v>
      </c>
      <c r="D43" s="64">
        <v>17015396</v>
      </c>
      <c r="E43" s="64">
        <v>39422433</v>
      </c>
      <c r="F43" s="64">
        <v>9547571</v>
      </c>
      <c r="G43" s="64">
        <v>7237434</v>
      </c>
      <c r="H43" s="65">
        <f t="shared" si="0"/>
        <v>7.2055915541951094</v>
      </c>
    </row>
    <row r="44" spans="1:8">
      <c r="A44" s="72" t="s">
        <v>123</v>
      </c>
      <c r="B44" s="63"/>
      <c r="C44" s="64"/>
      <c r="D44" s="64"/>
      <c r="E44" s="64"/>
      <c r="F44" s="64"/>
      <c r="G44" s="64"/>
      <c r="H44" s="65"/>
    </row>
    <row r="45" spans="1:8">
      <c r="A45" s="71" t="s">
        <v>124</v>
      </c>
      <c r="B45" s="63">
        <v>61</v>
      </c>
      <c r="C45" s="64">
        <v>16111792</v>
      </c>
      <c r="D45" s="64">
        <v>5637516</v>
      </c>
      <c r="E45" s="64">
        <v>21148472</v>
      </c>
      <c r="F45" s="64">
        <v>3819820</v>
      </c>
      <c r="G45" s="64">
        <v>3647572</v>
      </c>
      <c r="H45" s="65">
        <f>G45/$G$12*100</f>
        <v>3.6315238241231027</v>
      </c>
    </row>
    <row r="46" spans="1:8">
      <c r="A46" s="62" t="s">
        <v>37</v>
      </c>
      <c r="B46" s="63">
        <v>50</v>
      </c>
      <c r="C46" s="64">
        <v>19197062</v>
      </c>
      <c r="D46" s="64">
        <v>6743582</v>
      </c>
      <c r="E46" s="64">
        <v>9612421</v>
      </c>
      <c r="F46" s="64">
        <v>6781095</v>
      </c>
      <c r="G46" s="64">
        <v>1496111</v>
      </c>
      <c r="H46" s="65">
        <f>G46/$G$12*100</f>
        <v>1.4895285795681728</v>
      </c>
    </row>
    <row r="47" spans="1:8">
      <c r="A47" s="71" t="s">
        <v>38</v>
      </c>
      <c r="B47" s="63">
        <v>21</v>
      </c>
      <c r="C47" s="64">
        <v>1750325</v>
      </c>
      <c r="D47" s="64">
        <v>612386</v>
      </c>
      <c r="E47" s="64">
        <v>5270451</v>
      </c>
      <c r="F47" s="64">
        <v>5275509</v>
      </c>
      <c r="G47" s="64">
        <v>311244</v>
      </c>
      <c r="H47" s="65">
        <f>G47/$G$12*100</f>
        <v>0.30987462375393027</v>
      </c>
    </row>
    <row r="48" spans="1:8">
      <c r="A48" s="71" t="s">
        <v>39</v>
      </c>
      <c r="B48" s="63">
        <v>29</v>
      </c>
      <c r="C48" s="64">
        <v>17446737</v>
      </c>
      <c r="D48" s="64">
        <v>6131196</v>
      </c>
      <c r="E48" s="64">
        <v>4341971</v>
      </c>
      <c r="F48" s="64">
        <v>1505587</v>
      </c>
      <c r="G48" s="64">
        <v>1184867</v>
      </c>
      <c r="H48" s="65">
        <f>G48/$G$12*100</f>
        <v>1.1796539558142427</v>
      </c>
    </row>
    <row r="49" spans="1:8">
      <c r="A49" s="62" t="s">
        <v>40</v>
      </c>
      <c r="B49" s="63">
        <v>10</v>
      </c>
      <c r="C49" s="64">
        <v>339824</v>
      </c>
      <c r="D49" s="64">
        <v>117936</v>
      </c>
      <c r="E49" s="64">
        <v>138705</v>
      </c>
      <c r="F49" s="64">
        <v>57673</v>
      </c>
      <c r="G49" s="64">
        <v>42898</v>
      </c>
      <c r="H49" s="65">
        <f>G49/$G$12*100</f>
        <v>4.2709262218054329E-2</v>
      </c>
    </row>
    <row r="50" spans="1:8">
      <c r="A50" s="72" t="s">
        <v>126</v>
      </c>
      <c r="B50" s="63"/>
      <c r="C50" s="64"/>
      <c r="D50" s="64"/>
      <c r="E50" s="64"/>
      <c r="F50" s="64"/>
      <c r="G50" s="64"/>
      <c r="H50" s="65"/>
    </row>
    <row r="51" spans="1:8">
      <c r="A51" s="71" t="s">
        <v>125</v>
      </c>
      <c r="B51" s="63">
        <v>87</v>
      </c>
      <c r="C51" s="64">
        <v>10733421</v>
      </c>
      <c r="D51" s="64">
        <v>3755285</v>
      </c>
      <c r="E51" s="64">
        <v>6485175</v>
      </c>
      <c r="F51" s="64">
        <v>1503318</v>
      </c>
      <c r="G51" s="64">
        <v>1301004</v>
      </c>
      <c r="H51" s="65">
        <f t="shared" ref="H51:H63" si="1">G51/$G$12*100</f>
        <v>1.295279989340705</v>
      </c>
    </row>
    <row r="52" spans="1:8">
      <c r="A52" s="58" t="s">
        <v>7</v>
      </c>
      <c r="B52" s="61">
        <v>570</v>
      </c>
      <c r="C52" s="59">
        <v>73108460</v>
      </c>
      <c r="D52" s="59">
        <v>25592803</v>
      </c>
      <c r="E52" s="59">
        <v>13384538</v>
      </c>
      <c r="F52" s="59">
        <v>3903558</v>
      </c>
      <c r="G52" s="59">
        <v>2935257</v>
      </c>
      <c r="H52" s="60">
        <f t="shared" si="1"/>
        <v>2.9223427873182781</v>
      </c>
    </row>
    <row r="53" spans="1:8">
      <c r="A53" s="62" t="s">
        <v>41</v>
      </c>
      <c r="B53" s="63">
        <v>408</v>
      </c>
      <c r="C53" s="64">
        <v>32823840</v>
      </c>
      <c r="D53" s="64">
        <v>11483276</v>
      </c>
      <c r="E53" s="64">
        <v>7916072</v>
      </c>
      <c r="F53" s="64">
        <v>1897202</v>
      </c>
      <c r="G53" s="64">
        <v>1497912</v>
      </c>
      <c r="H53" s="65">
        <f t="shared" si="1"/>
        <v>1.4913216557315072</v>
      </c>
    </row>
    <row r="54" spans="1:8">
      <c r="A54" s="71" t="s">
        <v>42</v>
      </c>
      <c r="B54" s="63">
        <v>248</v>
      </c>
      <c r="C54" s="64">
        <v>7123997</v>
      </c>
      <c r="D54" s="64">
        <v>2490041</v>
      </c>
      <c r="E54" s="64">
        <v>2000950</v>
      </c>
      <c r="F54" s="64">
        <v>531599</v>
      </c>
      <c r="G54" s="64">
        <v>353126</v>
      </c>
      <c r="H54" s="65">
        <f t="shared" si="1"/>
        <v>0.35157235605419024</v>
      </c>
    </row>
    <row r="55" spans="1:8">
      <c r="A55" s="73" t="s">
        <v>43</v>
      </c>
      <c r="B55" s="63">
        <v>73</v>
      </c>
      <c r="C55" s="64">
        <v>1141932</v>
      </c>
      <c r="D55" s="64">
        <v>398118</v>
      </c>
      <c r="E55" s="64">
        <v>147499</v>
      </c>
      <c r="F55" s="64">
        <v>61050</v>
      </c>
      <c r="G55" s="64">
        <v>38650</v>
      </c>
      <c r="H55" s="65">
        <f t="shared" si="1"/>
        <v>3.8479952089323505E-2</v>
      </c>
    </row>
    <row r="56" spans="1:8">
      <c r="A56" s="73" t="s">
        <v>44</v>
      </c>
      <c r="B56" s="63">
        <v>175</v>
      </c>
      <c r="C56" s="64">
        <v>5982065</v>
      </c>
      <c r="D56" s="64">
        <v>2091923</v>
      </c>
      <c r="E56" s="64">
        <v>1853451</v>
      </c>
      <c r="F56" s="64">
        <v>470549</v>
      </c>
      <c r="G56" s="64">
        <v>314476</v>
      </c>
      <c r="H56" s="65">
        <f t="shared" si="1"/>
        <v>0.31309240396486676</v>
      </c>
    </row>
    <row r="57" spans="1:8">
      <c r="A57" s="71" t="s">
        <v>45</v>
      </c>
      <c r="B57" s="63">
        <v>160</v>
      </c>
      <c r="C57" s="64">
        <v>25699843</v>
      </c>
      <c r="D57" s="64">
        <v>8993236</v>
      </c>
      <c r="E57" s="64">
        <v>5915123</v>
      </c>
      <c r="F57" s="64">
        <v>1365603</v>
      </c>
      <c r="G57" s="64">
        <v>1144786</v>
      </c>
      <c r="H57" s="65">
        <f t="shared" si="1"/>
        <v>1.1397492996773169</v>
      </c>
    </row>
    <row r="58" spans="1:8">
      <c r="A58" s="73" t="s">
        <v>46</v>
      </c>
      <c r="B58" s="63">
        <v>40</v>
      </c>
      <c r="C58" s="64">
        <v>7417838</v>
      </c>
      <c r="D58" s="64">
        <v>2595375</v>
      </c>
      <c r="E58" s="64">
        <v>1359096</v>
      </c>
      <c r="F58" s="64">
        <v>282054</v>
      </c>
      <c r="G58" s="64">
        <v>244914</v>
      </c>
      <c r="H58" s="65">
        <f t="shared" si="1"/>
        <v>0.24383645500658677</v>
      </c>
    </row>
    <row r="59" spans="1:8">
      <c r="A59" s="73" t="s">
        <v>47</v>
      </c>
      <c r="B59" s="63">
        <v>21</v>
      </c>
      <c r="C59" s="64">
        <v>9208114</v>
      </c>
      <c r="D59" s="64">
        <v>3222906</v>
      </c>
      <c r="E59" s="64">
        <v>1675335</v>
      </c>
      <c r="F59" s="64">
        <v>283203</v>
      </c>
      <c r="G59" s="64">
        <v>279383</v>
      </c>
      <c r="H59" s="65">
        <f t="shared" si="1"/>
        <v>0.27815380218813635</v>
      </c>
    </row>
    <row r="60" spans="1:8">
      <c r="A60" s="73" t="s">
        <v>48</v>
      </c>
      <c r="B60" s="63">
        <v>27</v>
      </c>
      <c r="C60" s="64">
        <v>4887017</v>
      </c>
      <c r="D60" s="64">
        <v>1710206</v>
      </c>
      <c r="E60" s="64">
        <v>795019</v>
      </c>
      <c r="F60" s="64">
        <v>112269</v>
      </c>
      <c r="G60" s="64">
        <v>84272</v>
      </c>
      <c r="H60" s="65">
        <f t="shared" si="1"/>
        <v>8.3901229559417104E-2</v>
      </c>
    </row>
    <row r="61" spans="1:8">
      <c r="A61" s="73" t="s">
        <v>49</v>
      </c>
      <c r="B61" s="63">
        <v>72</v>
      </c>
      <c r="C61" s="64">
        <v>4186873</v>
      </c>
      <c r="D61" s="64">
        <v>1464749</v>
      </c>
      <c r="E61" s="64">
        <v>2085673</v>
      </c>
      <c r="F61" s="64">
        <v>688077</v>
      </c>
      <c r="G61" s="64">
        <v>536217</v>
      </c>
      <c r="H61" s="65">
        <f t="shared" si="1"/>
        <v>0.5338578129231768</v>
      </c>
    </row>
    <row r="62" spans="1:8">
      <c r="A62" s="62" t="s">
        <v>50</v>
      </c>
      <c r="B62" s="63">
        <v>162</v>
      </c>
      <c r="C62" s="64">
        <v>40284621</v>
      </c>
      <c r="D62" s="64">
        <v>14109527</v>
      </c>
      <c r="E62" s="64">
        <v>5468466</v>
      </c>
      <c r="F62" s="64">
        <v>2006356</v>
      </c>
      <c r="G62" s="64">
        <v>1437345</v>
      </c>
      <c r="H62" s="65">
        <f t="shared" si="1"/>
        <v>1.4310211315867711</v>
      </c>
    </row>
    <row r="63" spans="1:8">
      <c r="A63" s="71" t="s">
        <v>51</v>
      </c>
      <c r="B63" s="63">
        <v>49</v>
      </c>
      <c r="C63" s="64">
        <v>1323069</v>
      </c>
      <c r="D63" s="64">
        <v>462640</v>
      </c>
      <c r="E63" s="64">
        <v>78267</v>
      </c>
      <c r="F63" s="64">
        <v>14688</v>
      </c>
      <c r="G63" s="64">
        <v>14365</v>
      </c>
      <c r="H63" s="65">
        <f t="shared" si="1"/>
        <v>1.4301798493224636E-2</v>
      </c>
    </row>
    <row r="64" spans="1:8">
      <c r="A64" s="74" t="s">
        <v>127</v>
      </c>
      <c r="B64" s="63"/>
      <c r="C64" s="64"/>
      <c r="D64" s="64"/>
      <c r="E64" s="64"/>
      <c r="F64" s="64"/>
      <c r="G64" s="64"/>
      <c r="H64" s="67"/>
    </row>
    <row r="65" spans="1:8">
      <c r="A65" s="73" t="s">
        <v>122</v>
      </c>
      <c r="B65" s="63">
        <v>15</v>
      </c>
      <c r="C65" s="64">
        <v>3861801</v>
      </c>
      <c r="D65" s="64">
        <v>1351543</v>
      </c>
      <c r="E65" s="64">
        <v>380223</v>
      </c>
      <c r="F65" s="64">
        <v>141972</v>
      </c>
      <c r="G65" s="64">
        <v>132735</v>
      </c>
      <c r="H65" s="67">
        <f t="shared" ref="H65:H75" si="2">G65/$G$12*100</f>
        <v>0.13215100751814635</v>
      </c>
    </row>
    <row r="66" spans="1:8">
      <c r="A66" s="71" t="s">
        <v>52</v>
      </c>
      <c r="B66" s="63">
        <v>11</v>
      </c>
      <c r="C66" s="64">
        <v>2207805</v>
      </c>
      <c r="D66" s="64">
        <v>772519</v>
      </c>
      <c r="E66" s="64">
        <v>94906</v>
      </c>
      <c r="F66" s="64">
        <v>16236</v>
      </c>
      <c r="G66" s="64">
        <v>10986</v>
      </c>
      <c r="H66" s="65">
        <f t="shared" si="2"/>
        <v>1.09376650363081E-2</v>
      </c>
    </row>
    <row r="67" spans="1:8">
      <c r="A67" s="71" t="s">
        <v>53</v>
      </c>
      <c r="B67" s="63">
        <v>20</v>
      </c>
      <c r="C67" s="64">
        <v>5092963</v>
      </c>
      <c r="D67" s="64">
        <v>1782384</v>
      </c>
      <c r="E67" s="64">
        <v>1288795</v>
      </c>
      <c r="F67" s="64">
        <v>286691</v>
      </c>
      <c r="G67" s="64">
        <v>213548</v>
      </c>
      <c r="H67" s="65">
        <f t="shared" si="2"/>
        <v>0.21260845559562372</v>
      </c>
    </row>
    <row r="68" spans="1:8">
      <c r="A68" s="71" t="s">
        <v>54</v>
      </c>
      <c r="B68" s="68">
        <v>8</v>
      </c>
      <c r="C68" s="68">
        <v>19866695</v>
      </c>
      <c r="D68" s="68">
        <v>6964869</v>
      </c>
      <c r="E68" s="68">
        <v>2060451</v>
      </c>
      <c r="F68" s="68">
        <v>882410</v>
      </c>
      <c r="G68" s="68">
        <v>652320</v>
      </c>
      <c r="H68" s="67">
        <f t="shared" si="2"/>
        <v>0.64944999603900422</v>
      </c>
    </row>
    <row r="69" spans="1:8">
      <c r="A69" s="71" t="s">
        <v>55</v>
      </c>
      <c r="B69" s="63">
        <v>58</v>
      </c>
      <c r="C69" s="64">
        <v>7932287</v>
      </c>
      <c r="D69" s="64">
        <v>2775572</v>
      </c>
      <c r="E69" s="64">
        <v>1565823</v>
      </c>
      <c r="F69" s="64">
        <v>664360</v>
      </c>
      <c r="G69" s="64">
        <v>413391</v>
      </c>
      <c r="H69" s="65">
        <f t="shared" si="2"/>
        <v>0.411572208904464</v>
      </c>
    </row>
    <row r="70" spans="1:8">
      <c r="A70" s="58" t="s">
        <v>8</v>
      </c>
      <c r="B70" s="61">
        <v>78</v>
      </c>
      <c r="C70" s="59">
        <v>8890509</v>
      </c>
      <c r="D70" s="59">
        <v>3122231</v>
      </c>
      <c r="E70" s="59">
        <v>2258717</v>
      </c>
      <c r="F70" s="59">
        <v>495096</v>
      </c>
      <c r="G70" s="59">
        <v>361665</v>
      </c>
      <c r="H70" s="60">
        <f t="shared" si="2"/>
        <v>0.36007378712510185</v>
      </c>
    </row>
    <row r="71" spans="1:8">
      <c r="A71" s="62" t="s">
        <v>56</v>
      </c>
      <c r="B71" s="63">
        <v>22</v>
      </c>
      <c r="C71" s="64">
        <v>2587387</v>
      </c>
      <c r="D71" s="64">
        <v>917427</v>
      </c>
      <c r="E71" s="64">
        <v>274705</v>
      </c>
      <c r="F71" s="64">
        <v>101574</v>
      </c>
      <c r="G71" s="64">
        <v>78518</v>
      </c>
      <c r="H71" s="65">
        <f t="shared" si="2"/>
        <v>7.8172545359624923E-2</v>
      </c>
    </row>
    <row r="72" spans="1:8">
      <c r="A72" s="71" t="s">
        <v>57</v>
      </c>
      <c r="B72" s="68">
        <v>5</v>
      </c>
      <c r="C72" s="68">
        <v>303086</v>
      </c>
      <c r="D72" s="68">
        <v>118116</v>
      </c>
      <c r="E72" s="68">
        <v>169886</v>
      </c>
      <c r="F72" s="68">
        <v>76219</v>
      </c>
      <c r="G72" s="68">
        <v>53580</v>
      </c>
      <c r="H72" s="67">
        <f t="shared" si="2"/>
        <v>5.3344264759274347E-2</v>
      </c>
    </row>
    <row r="73" spans="1:8">
      <c r="A73" s="71" t="s">
        <v>58</v>
      </c>
      <c r="B73" s="63">
        <v>17</v>
      </c>
      <c r="C73" s="64">
        <v>2284300</v>
      </c>
      <c r="D73" s="64">
        <v>799311</v>
      </c>
      <c r="E73" s="64">
        <v>104820</v>
      </c>
      <c r="F73" s="64">
        <v>25355</v>
      </c>
      <c r="G73" s="64">
        <v>24939</v>
      </c>
      <c r="H73" s="67">
        <f t="shared" si="2"/>
        <v>2.4829276200663362E-2</v>
      </c>
    </row>
    <row r="74" spans="1:8">
      <c r="A74" s="62" t="s">
        <v>158</v>
      </c>
      <c r="B74" s="63">
        <v>56</v>
      </c>
      <c r="C74" s="64">
        <v>6303122</v>
      </c>
      <c r="D74" s="64">
        <v>2204804</v>
      </c>
      <c r="E74" s="64">
        <v>1984011</v>
      </c>
      <c r="F74" s="64">
        <v>393522</v>
      </c>
      <c r="G74" s="64">
        <v>283146</v>
      </c>
      <c r="H74" s="65">
        <f t="shared" si="2"/>
        <v>0.28190024616516418</v>
      </c>
    </row>
    <row r="75" spans="1:8">
      <c r="A75" s="58" t="s">
        <v>9</v>
      </c>
      <c r="B75" s="61">
        <v>253</v>
      </c>
      <c r="C75" s="59">
        <v>52364573</v>
      </c>
      <c r="D75" s="59">
        <v>18329179</v>
      </c>
      <c r="E75" s="59">
        <v>25315490</v>
      </c>
      <c r="F75" s="59">
        <v>5182393</v>
      </c>
      <c r="G75" s="59">
        <v>4788392</v>
      </c>
      <c r="H75" s="60">
        <f t="shared" si="2"/>
        <v>4.7673245729598959</v>
      </c>
    </row>
    <row r="76" spans="1:8">
      <c r="A76" s="72" t="s">
        <v>106</v>
      </c>
      <c r="B76" s="63"/>
      <c r="C76" s="64"/>
      <c r="D76" s="64"/>
      <c r="E76" s="64"/>
      <c r="F76" s="64"/>
      <c r="G76" s="64"/>
      <c r="H76" s="65"/>
    </row>
    <row r="77" spans="1:8">
      <c r="A77" s="71" t="s">
        <v>107</v>
      </c>
      <c r="B77" s="63">
        <v>131</v>
      </c>
      <c r="C77" s="64">
        <v>23754761</v>
      </c>
      <c r="D77" s="64">
        <v>8315804</v>
      </c>
      <c r="E77" s="64">
        <v>17608785</v>
      </c>
      <c r="F77" s="64">
        <v>3452954</v>
      </c>
      <c r="G77" s="64">
        <v>3243407</v>
      </c>
      <c r="H77" s="65">
        <f t="shared" ref="H77:H82" si="3">G77/$G$12*100</f>
        <v>3.2291370237044372</v>
      </c>
    </row>
    <row r="78" spans="1:8">
      <c r="A78" s="62" t="s">
        <v>59</v>
      </c>
      <c r="B78" s="63">
        <v>50</v>
      </c>
      <c r="C78" s="64">
        <v>8394278</v>
      </c>
      <c r="D78" s="64">
        <v>2938753</v>
      </c>
      <c r="E78" s="64">
        <v>3030693</v>
      </c>
      <c r="F78" s="64">
        <v>413626</v>
      </c>
      <c r="G78" s="64">
        <v>333794</v>
      </c>
      <c r="H78" s="65">
        <f t="shared" si="3"/>
        <v>0.33232541080733896</v>
      </c>
    </row>
    <row r="79" spans="1:8">
      <c r="A79" s="62" t="s">
        <v>60</v>
      </c>
      <c r="B79" s="63">
        <v>52</v>
      </c>
      <c r="C79" s="64">
        <v>11856659</v>
      </c>
      <c r="D79" s="64">
        <v>4149439</v>
      </c>
      <c r="E79" s="64">
        <v>2316296</v>
      </c>
      <c r="F79" s="64">
        <v>726855</v>
      </c>
      <c r="G79" s="64">
        <v>699475</v>
      </c>
      <c r="H79" s="65">
        <f t="shared" si="3"/>
        <v>0.69639752878860439</v>
      </c>
    </row>
    <row r="80" spans="1:8">
      <c r="A80" s="72" t="s">
        <v>118</v>
      </c>
      <c r="B80" s="63"/>
      <c r="C80" s="64"/>
      <c r="D80" s="64"/>
      <c r="E80" s="64"/>
      <c r="F80" s="64"/>
      <c r="G80" s="64"/>
      <c r="H80" s="67"/>
    </row>
    <row r="81" spans="1:8">
      <c r="A81" s="71" t="s">
        <v>119</v>
      </c>
      <c r="B81" s="68">
        <v>7</v>
      </c>
      <c r="C81" s="68">
        <v>4441402</v>
      </c>
      <c r="D81" s="68">
        <v>1554191</v>
      </c>
      <c r="E81" s="68">
        <v>1449688</v>
      </c>
      <c r="F81" s="68">
        <v>517789</v>
      </c>
      <c r="G81" s="68">
        <v>447961</v>
      </c>
      <c r="H81" s="67">
        <f t="shared" si="3"/>
        <v>0.44599011171760539</v>
      </c>
    </row>
    <row r="82" spans="1:8">
      <c r="A82" s="62" t="s">
        <v>61</v>
      </c>
      <c r="B82" s="63">
        <v>13</v>
      </c>
      <c r="C82" s="64">
        <v>3917472</v>
      </c>
      <c r="D82" s="64">
        <v>1370991</v>
      </c>
      <c r="E82" s="64">
        <v>910028</v>
      </c>
      <c r="F82" s="64">
        <v>71169</v>
      </c>
      <c r="G82" s="64">
        <v>63755</v>
      </c>
      <c r="H82" s="65">
        <f t="shared" si="3"/>
        <v>6.3474497941909971E-2</v>
      </c>
    </row>
    <row r="83" spans="1:8">
      <c r="A83" s="75" t="s">
        <v>108</v>
      </c>
      <c r="B83" s="61"/>
      <c r="C83" s="59"/>
      <c r="D83" s="59"/>
      <c r="E83" s="59"/>
      <c r="F83" s="59"/>
      <c r="G83" s="59"/>
      <c r="H83" s="60"/>
    </row>
    <row r="84" spans="1:8">
      <c r="A84" s="76" t="s">
        <v>109</v>
      </c>
      <c r="B84" s="59">
        <v>1769</v>
      </c>
      <c r="C84" s="59">
        <v>66677315</v>
      </c>
      <c r="D84" s="59">
        <v>24055859</v>
      </c>
      <c r="E84" s="59">
        <v>30468319</v>
      </c>
      <c r="F84" s="59">
        <v>10584042</v>
      </c>
      <c r="G84" s="59">
        <v>4341574</v>
      </c>
      <c r="H84" s="60">
        <f t="shared" ref="H84:H113" si="4">G84/$G$12*100</f>
        <v>4.3224724323998087</v>
      </c>
    </row>
    <row r="85" spans="1:8">
      <c r="A85" s="62" t="s">
        <v>62</v>
      </c>
      <c r="B85" s="64">
        <v>1166</v>
      </c>
      <c r="C85" s="64">
        <v>65571799</v>
      </c>
      <c r="D85" s="64">
        <v>23673360</v>
      </c>
      <c r="E85" s="64">
        <v>29842094</v>
      </c>
      <c r="F85" s="64">
        <v>10467266</v>
      </c>
      <c r="G85" s="64">
        <v>4260945</v>
      </c>
      <c r="H85" s="65">
        <f t="shared" si="4"/>
        <v>4.2421981747798849</v>
      </c>
    </row>
    <row r="86" spans="1:8">
      <c r="A86" s="74" t="s">
        <v>110</v>
      </c>
      <c r="B86" s="64"/>
      <c r="C86" s="64"/>
      <c r="D86" s="64"/>
      <c r="E86" s="64"/>
      <c r="F86" s="64"/>
      <c r="G86" s="64"/>
      <c r="H86" s="65"/>
    </row>
    <row r="87" spans="1:8">
      <c r="A87" s="73" t="s">
        <v>111</v>
      </c>
      <c r="B87" s="63">
        <v>19</v>
      </c>
      <c r="C87" s="64">
        <v>335432</v>
      </c>
      <c r="D87" s="64">
        <v>121442</v>
      </c>
      <c r="E87" s="64">
        <v>102722</v>
      </c>
      <c r="F87" s="64">
        <v>8652</v>
      </c>
      <c r="G87" s="64">
        <v>8651</v>
      </c>
      <c r="H87" s="65">
        <f t="shared" si="4"/>
        <v>8.6129383059440536E-3</v>
      </c>
    </row>
    <row r="88" spans="1:8">
      <c r="A88" s="77" t="s">
        <v>282</v>
      </c>
      <c r="B88" s="68">
        <v>5</v>
      </c>
      <c r="C88" s="68">
        <v>200586</v>
      </c>
      <c r="D88" s="68">
        <v>70595</v>
      </c>
      <c r="E88" s="68">
        <v>102117</v>
      </c>
      <c r="F88" s="68">
        <v>8622</v>
      </c>
      <c r="G88" s="68">
        <v>8622</v>
      </c>
      <c r="H88" s="65"/>
    </row>
    <row r="89" spans="1:8">
      <c r="A89" s="78" t="s">
        <v>283</v>
      </c>
      <c r="B89" s="63">
        <v>14</v>
      </c>
      <c r="C89" s="64">
        <v>134846</v>
      </c>
      <c r="D89" s="64">
        <v>50847</v>
      </c>
      <c r="E89" s="63">
        <v>604</v>
      </c>
      <c r="F89" s="63">
        <v>31</v>
      </c>
      <c r="G89" s="63">
        <v>29</v>
      </c>
      <c r="H89" s="65"/>
    </row>
    <row r="90" spans="1:8">
      <c r="A90" s="71" t="s">
        <v>65</v>
      </c>
      <c r="B90" s="63">
        <v>26</v>
      </c>
      <c r="C90" s="64">
        <v>6056712</v>
      </c>
      <c r="D90" s="64">
        <v>2127274</v>
      </c>
      <c r="E90" s="64">
        <v>2411922</v>
      </c>
      <c r="F90" s="64">
        <v>525335</v>
      </c>
      <c r="G90" s="64">
        <v>459458</v>
      </c>
      <c r="H90" s="65">
        <f t="shared" si="4"/>
        <v>0.45743652851374905</v>
      </c>
    </row>
    <row r="91" spans="1:8">
      <c r="A91" s="71" t="s">
        <v>66</v>
      </c>
      <c r="B91" s="63">
        <v>527</v>
      </c>
      <c r="C91" s="64">
        <v>12187047</v>
      </c>
      <c r="D91" s="64">
        <v>4809279</v>
      </c>
      <c r="E91" s="64">
        <v>9400733</v>
      </c>
      <c r="F91" s="64">
        <v>5777004</v>
      </c>
      <c r="G91" s="64">
        <v>1094430</v>
      </c>
      <c r="H91" s="65">
        <f t="shared" si="4"/>
        <v>1.0896148503264769</v>
      </c>
    </row>
    <row r="92" spans="1:8">
      <c r="A92" s="71" t="s">
        <v>67</v>
      </c>
      <c r="B92" s="63">
        <v>445</v>
      </c>
      <c r="C92" s="64">
        <v>46683477</v>
      </c>
      <c r="D92" s="64">
        <v>16507877</v>
      </c>
      <c r="E92" s="64">
        <v>17900588</v>
      </c>
      <c r="F92" s="64">
        <v>4149704</v>
      </c>
      <c r="G92" s="64">
        <v>2694582</v>
      </c>
      <c r="H92" s="65">
        <f t="shared" si="4"/>
        <v>2.682726682037607</v>
      </c>
    </row>
    <row r="93" spans="1:8">
      <c r="A93" s="73" t="s">
        <v>68</v>
      </c>
      <c r="B93" s="63">
        <v>126</v>
      </c>
      <c r="C93" s="64">
        <v>417495</v>
      </c>
      <c r="D93" s="64">
        <v>147570</v>
      </c>
      <c r="E93" s="64">
        <v>24745</v>
      </c>
      <c r="F93" s="64">
        <v>6062</v>
      </c>
      <c r="G93" s="64">
        <v>4835</v>
      </c>
      <c r="H93" s="65">
        <f t="shared" si="4"/>
        <v>4.8137275123383994E-3</v>
      </c>
    </row>
    <row r="94" spans="1:8">
      <c r="A94" s="71" t="s">
        <v>69</v>
      </c>
      <c r="B94" s="63">
        <v>148</v>
      </c>
      <c r="C94" s="64">
        <v>309131</v>
      </c>
      <c r="D94" s="64">
        <v>107487</v>
      </c>
      <c r="E94" s="64">
        <v>26130</v>
      </c>
      <c r="F94" s="64">
        <v>6570</v>
      </c>
      <c r="G94" s="64">
        <v>3824</v>
      </c>
      <c r="H94" s="65">
        <f t="shared" si="4"/>
        <v>3.8071755961079715E-3</v>
      </c>
    </row>
    <row r="95" spans="1:8">
      <c r="A95" s="62" t="s">
        <v>70</v>
      </c>
      <c r="B95" s="63">
        <v>604</v>
      </c>
      <c r="C95" s="64">
        <v>1105516</v>
      </c>
      <c r="D95" s="64">
        <v>382500</v>
      </c>
      <c r="E95" s="64">
        <v>626224</v>
      </c>
      <c r="F95" s="64">
        <v>116777</v>
      </c>
      <c r="G95" s="64">
        <v>80629</v>
      </c>
      <c r="H95" s="65">
        <f t="shared" si="4"/>
        <v>8.0274257619924058E-2</v>
      </c>
    </row>
    <row r="96" spans="1:8">
      <c r="A96" s="71" t="s">
        <v>71</v>
      </c>
      <c r="B96" s="63">
        <v>491</v>
      </c>
      <c r="C96" s="64">
        <v>331294</v>
      </c>
      <c r="D96" s="64">
        <v>111326</v>
      </c>
      <c r="E96" s="64">
        <v>94900</v>
      </c>
      <c r="F96" s="64">
        <v>39745</v>
      </c>
      <c r="G96" s="64">
        <v>18802</v>
      </c>
      <c r="H96" s="65">
        <f t="shared" si="4"/>
        <v>1.8719277081072717E-2</v>
      </c>
    </row>
    <row r="97" spans="1:8">
      <c r="A97" s="71" t="s">
        <v>72</v>
      </c>
      <c r="B97" s="63">
        <v>112</v>
      </c>
      <c r="C97" s="64">
        <v>774222</v>
      </c>
      <c r="D97" s="64">
        <v>271174</v>
      </c>
      <c r="E97" s="64">
        <v>531325</v>
      </c>
      <c r="F97" s="64">
        <v>77032</v>
      </c>
      <c r="G97" s="64">
        <v>61827</v>
      </c>
      <c r="H97" s="65">
        <f t="shared" si="4"/>
        <v>6.1554980538851341E-2</v>
      </c>
    </row>
    <row r="98" spans="1:8">
      <c r="A98" s="58" t="s">
        <v>10</v>
      </c>
      <c r="B98" s="59">
        <v>2600</v>
      </c>
      <c r="C98" s="59">
        <v>68242042</v>
      </c>
      <c r="D98" s="59">
        <v>23916573</v>
      </c>
      <c r="E98" s="59">
        <v>47797865</v>
      </c>
      <c r="F98" s="59">
        <v>14430561</v>
      </c>
      <c r="G98" s="59">
        <v>7297584</v>
      </c>
      <c r="H98" s="60">
        <f t="shared" si="4"/>
        <v>7.2654769130094126</v>
      </c>
    </row>
    <row r="99" spans="1:8">
      <c r="A99" s="62" t="s">
        <v>73</v>
      </c>
      <c r="B99" s="63">
        <v>882</v>
      </c>
      <c r="C99" s="64">
        <v>11443446</v>
      </c>
      <c r="D99" s="64">
        <v>4001413</v>
      </c>
      <c r="E99" s="64">
        <v>3400616</v>
      </c>
      <c r="F99" s="64">
        <v>871766</v>
      </c>
      <c r="G99" s="64">
        <v>668255</v>
      </c>
      <c r="H99" s="65">
        <f t="shared" si="4"/>
        <v>0.66531488702330877</v>
      </c>
    </row>
    <row r="100" spans="1:8">
      <c r="A100" s="62" t="s">
        <v>74</v>
      </c>
      <c r="B100" s="64">
        <v>1202</v>
      </c>
      <c r="C100" s="64">
        <v>41337612</v>
      </c>
      <c r="D100" s="64">
        <v>14507997</v>
      </c>
      <c r="E100" s="64">
        <v>36425831</v>
      </c>
      <c r="F100" s="64">
        <v>10510393</v>
      </c>
      <c r="G100" s="64">
        <v>4535374</v>
      </c>
      <c r="H100" s="65">
        <f t="shared" si="4"/>
        <v>4.5154197730184604</v>
      </c>
    </row>
    <row r="101" spans="1:8">
      <c r="A101" s="72" t="s">
        <v>112</v>
      </c>
      <c r="B101" s="64"/>
      <c r="C101" s="64"/>
      <c r="D101" s="64"/>
      <c r="E101" s="64"/>
      <c r="F101" s="64"/>
      <c r="G101" s="64"/>
      <c r="H101" s="65"/>
    </row>
    <row r="102" spans="1:8">
      <c r="A102" s="71" t="s">
        <v>113</v>
      </c>
      <c r="B102" s="63">
        <v>367</v>
      </c>
      <c r="C102" s="64">
        <v>4876235</v>
      </c>
      <c r="D102" s="64">
        <v>1703791</v>
      </c>
      <c r="E102" s="64">
        <v>1394854</v>
      </c>
      <c r="F102" s="64">
        <v>447535</v>
      </c>
      <c r="G102" s="64">
        <v>400478</v>
      </c>
      <c r="H102" s="65">
        <f t="shared" si="4"/>
        <v>0.39871602206541007</v>
      </c>
    </row>
    <row r="103" spans="1:8">
      <c r="A103" s="72" t="s">
        <v>115</v>
      </c>
      <c r="B103" s="63"/>
      <c r="C103" s="64"/>
      <c r="D103" s="64"/>
      <c r="E103" s="64"/>
      <c r="F103" s="64"/>
      <c r="G103" s="64"/>
      <c r="H103" s="65"/>
    </row>
    <row r="104" spans="1:8">
      <c r="A104" s="71" t="s">
        <v>114</v>
      </c>
      <c r="B104" s="63">
        <v>50</v>
      </c>
      <c r="C104" s="64">
        <v>1109037</v>
      </c>
      <c r="D104" s="64">
        <v>387586</v>
      </c>
      <c r="E104" s="64">
        <v>127469</v>
      </c>
      <c r="F104" s="64">
        <v>27953</v>
      </c>
      <c r="G104" s="64">
        <v>21466</v>
      </c>
      <c r="H104" s="65">
        <f t="shared" si="4"/>
        <v>2.1371556314344588E-2</v>
      </c>
    </row>
    <row r="105" spans="1:8">
      <c r="A105" s="62" t="s">
        <v>75</v>
      </c>
      <c r="B105" s="63">
        <v>15</v>
      </c>
      <c r="C105" s="64">
        <v>267787</v>
      </c>
      <c r="D105" s="64">
        <v>93079</v>
      </c>
      <c r="E105" s="64">
        <v>150155</v>
      </c>
      <c r="F105" s="64">
        <v>35801</v>
      </c>
      <c r="G105" s="64">
        <v>26222</v>
      </c>
      <c r="H105" s="65">
        <f t="shared" si="4"/>
        <v>2.6106631401972603E-2</v>
      </c>
    </row>
    <row r="106" spans="1:8">
      <c r="A106" s="62" t="s">
        <v>76</v>
      </c>
      <c r="B106" s="63">
        <v>48</v>
      </c>
      <c r="C106" s="64">
        <v>8544661</v>
      </c>
      <c r="D106" s="64">
        <v>2991298</v>
      </c>
      <c r="E106" s="64">
        <v>6116225</v>
      </c>
      <c r="F106" s="64">
        <v>2490572</v>
      </c>
      <c r="G106" s="64">
        <v>1602757</v>
      </c>
      <c r="H106" s="65">
        <f t="shared" si="4"/>
        <v>1.5957053705259479</v>
      </c>
    </row>
    <row r="107" spans="1:8">
      <c r="A107" s="71" t="s">
        <v>77</v>
      </c>
      <c r="B107" s="63">
        <v>11</v>
      </c>
      <c r="C107" s="64">
        <v>2786837</v>
      </c>
      <c r="D107" s="64">
        <v>975823</v>
      </c>
      <c r="E107" s="64">
        <v>3027151</v>
      </c>
      <c r="F107" s="64">
        <v>1467333</v>
      </c>
      <c r="G107" s="64">
        <v>710514</v>
      </c>
      <c r="H107" s="65">
        <f t="shared" si="4"/>
        <v>0.70738796064149034</v>
      </c>
    </row>
    <row r="108" spans="1:8">
      <c r="A108" s="71" t="s">
        <v>78</v>
      </c>
      <c r="B108" s="63">
        <v>37</v>
      </c>
      <c r="C108" s="64">
        <v>5757824</v>
      </c>
      <c r="D108" s="64">
        <v>2015475</v>
      </c>
      <c r="E108" s="64">
        <v>3089074</v>
      </c>
      <c r="F108" s="64">
        <v>1023239</v>
      </c>
      <c r="G108" s="64">
        <v>892243</v>
      </c>
      <c r="H108" s="65">
        <f t="shared" si="4"/>
        <v>0.8883174098844574</v>
      </c>
    </row>
    <row r="109" spans="1:8">
      <c r="A109" s="62" t="s">
        <v>79</v>
      </c>
      <c r="B109" s="63">
        <v>37</v>
      </c>
      <c r="C109" s="64">
        <v>663264</v>
      </c>
      <c r="D109" s="64">
        <v>231408</v>
      </c>
      <c r="E109" s="64">
        <v>182716</v>
      </c>
      <c r="F109" s="64">
        <v>46542</v>
      </c>
      <c r="G109" s="64">
        <v>43031</v>
      </c>
      <c r="H109" s="65">
        <f t="shared" si="4"/>
        <v>4.2841677059655366E-2</v>
      </c>
    </row>
    <row r="110" spans="1:8">
      <c r="A110" s="71" t="s">
        <v>80</v>
      </c>
      <c r="B110" s="63">
        <v>19</v>
      </c>
      <c r="C110" s="64">
        <v>138399</v>
      </c>
      <c r="D110" s="64">
        <v>48172</v>
      </c>
      <c r="E110" s="64">
        <v>12729</v>
      </c>
      <c r="F110" s="64">
        <v>5033</v>
      </c>
      <c r="G110" s="64">
        <v>4106</v>
      </c>
      <c r="H110" s="65">
        <f t="shared" si="4"/>
        <v>4.0879348843146784E-3</v>
      </c>
    </row>
    <row r="111" spans="1:8">
      <c r="A111" s="71" t="s">
        <v>273</v>
      </c>
      <c r="B111" s="63">
        <v>12</v>
      </c>
      <c r="C111" s="64">
        <v>499965</v>
      </c>
      <c r="D111" s="64">
        <v>174770</v>
      </c>
      <c r="E111" s="64">
        <v>169842</v>
      </c>
      <c r="F111" s="64">
        <v>41495</v>
      </c>
      <c r="G111" s="64">
        <v>38912</v>
      </c>
      <c r="H111" s="67">
        <f t="shared" si="4"/>
        <v>3.874079937127442E-2</v>
      </c>
    </row>
    <row r="112" spans="1:8">
      <c r="A112" s="74" t="s">
        <v>271</v>
      </c>
      <c r="B112" s="63"/>
      <c r="C112" s="64"/>
      <c r="D112" s="64"/>
      <c r="E112" s="64"/>
      <c r="F112" s="64"/>
      <c r="G112" s="64"/>
      <c r="H112" s="67"/>
    </row>
    <row r="113" spans="1:8">
      <c r="A113" s="79" t="s">
        <v>272</v>
      </c>
      <c r="B113" s="80">
        <v>7</v>
      </c>
      <c r="C113" s="80">
        <v>24900</v>
      </c>
      <c r="D113" s="80">
        <v>8466</v>
      </c>
      <c r="E113" s="80">
        <v>145</v>
      </c>
      <c r="F113" s="80">
        <v>13</v>
      </c>
      <c r="G113" s="80">
        <v>13</v>
      </c>
      <c r="H113" s="81">
        <f t="shared" si="4"/>
        <v>1.2942804066266638E-5</v>
      </c>
    </row>
    <row r="114" spans="1:8">
      <c r="A114" s="41"/>
      <c r="B114" s="41"/>
      <c r="C114" s="41"/>
      <c r="D114" s="41"/>
      <c r="E114" s="41"/>
      <c r="F114" s="41"/>
      <c r="G114" s="41"/>
      <c r="H114" s="41"/>
    </row>
    <row r="115" spans="1:8">
      <c r="A115" s="41" t="s">
        <v>81</v>
      </c>
      <c r="B115" s="41"/>
      <c r="C115" s="41"/>
      <c r="D115" s="41"/>
      <c r="E115" s="41"/>
      <c r="F115" s="41"/>
      <c r="G115" s="41"/>
      <c r="H115" s="41"/>
    </row>
    <row r="116" spans="1:8">
      <c r="A116" s="41" t="s">
        <v>83</v>
      </c>
      <c r="B116" s="41"/>
      <c r="C116" s="41"/>
      <c r="D116" s="41"/>
      <c r="E116" s="41"/>
      <c r="F116" s="41"/>
      <c r="G116" s="41"/>
      <c r="H116" s="41"/>
    </row>
    <row r="117" spans="1:8">
      <c r="A117" s="41" t="s">
        <v>82</v>
      </c>
      <c r="B117" s="41"/>
      <c r="C117" s="41"/>
      <c r="D117" s="41"/>
      <c r="E117" s="41"/>
      <c r="F117" s="41"/>
      <c r="G117" s="41"/>
      <c r="H117" s="41"/>
    </row>
    <row r="118" spans="1:8">
      <c r="A118" s="41"/>
      <c r="B118" s="41"/>
      <c r="C118" s="41"/>
      <c r="D118" s="41"/>
      <c r="E118" s="41"/>
      <c r="F118" s="41"/>
      <c r="G118" s="41"/>
      <c r="H118" s="41"/>
    </row>
    <row r="119" spans="1:8">
      <c r="A119" s="41" t="s">
        <v>286</v>
      </c>
      <c r="B119" s="41"/>
      <c r="C119" s="41"/>
      <c r="D119" s="41"/>
      <c r="E119" s="41"/>
      <c r="F119" s="41"/>
      <c r="G119" s="41"/>
      <c r="H119" s="41"/>
    </row>
  </sheetData>
  <printOptions horizontalCentered="1"/>
  <pageMargins left="0.1" right="0.1" top="0.1" bottom="0.1" header="0.1" footer="0.1"/>
  <pageSetup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0"/>
  <sheetViews>
    <sheetView showGridLines="0" workbookViewId="0">
      <selection sqref="A1:IV65536"/>
    </sheetView>
  </sheetViews>
  <sheetFormatPr defaultRowHeight="12.75"/>
  <cols>
    <col min="1" max="1" width="42.140625" style="5" customWidth="1"/>
    <col min="2" max="8" width="11.85546875" style="5" customWidth="1"/>
    <col min="9" max="16384" width="9.140625" style="5"/>
  </cols>
  <sheetData>
    <row r="1" spans="1:8">
      <c r="A1" s="4">
        <v>40898</v>
      </c>
    </row>
    <row r="2" spans="1:8">
      <c r="A2" s="4"/>
    </row>
    <row r="3" spans="1:8">
      <c r="A3" s="6" t="s">
        <v>280</v>
      </c>
      <c r="B3" s="15"/>
      <c r="C3" s="15"/>
      <c r="D3" s="15"/>
      <c r="E3" s="15"/>
      <c r="F3" s="15"/>
      <c r="G3" s="15"/>
      <c r="H3" s="15"/>
    </row>
    <row r="4" spans="1:8">
      <c r="A4" s="6" t="s">
        <v>105</v>
      </c>
      <c r="B4" s="15"/>
      <c r="C4" s="15"/>
      <c r="D4" s="15"/>
      <c r="E4" s="15"/>
      <c r="F4" s="15"/>
      <c r="G4" s="15"/>
      <c r="H4" s="15"/>
    </row>
    <row r="5" spans="1:8">
      <c r="A5" s="15" t="s">
        <v>0</v>
      </c>
      <c r="B5" s="15"/>
      <c r="C5" s="15"/>
      <c r="D5" s="15"/>
      <c r="E5" s="15"/>
      <c r="F5" s="15"/>
      <c r="G5" s="15"/>
      <c r="H5" s="15"/>
    </row>
    <row r="6" spans="1:8" ht="13.5" thickBot="1"/>
    <row r="7" spans="1:8" ht="13.5" thickTop="1">
      <c r="A7" s="7"/>
      <c r="B7" s="16"/>
      <c r="C7" s="16"/>
      <c r="D7" s="16"/>
      <c r="E7" s="16" t="s">
        <v>102</v>
      </c>
      <c r="F7" s="16"/>
      <c r="G7" s="16"/>
      <c r="H7" s="14" t="s">
        <v>98</v>
      </c>
    </row>
    <row r="8" spans="1:8">
      <c r="A8" s="8"/>
      <c r="B8" s="9"/>
      <c r="C8" s="9" t="s">
        <v>86</v>
      </c>
      <c r="D8" s="9" t="s">
        <v>89</v>
      </c>
      <c r="E8" s="9" t="s">
        <v>103</v>
      </c>
      <c r="F8" s="9"/>
      <c r="G8" s="9"/>
      <c r="H8" s="1" t="s">
        <v>99</v>
      </c>
    </row>
    <row r="9" spans="1:8">
      <c r="A9" s="3" t="s">
        <v>128</v>
      </c>
      <c r="B9" s="9" t="s">
        <v>84</v>
      </c>
      <c r="C9" s="9" t="s">
        <v>87</v>
      </c>
      <c r="D9" s="9" t="s">
        <v>90</v>
      </c>
      <c r="E9" s="9" t="s">
        <v>93</v>
      </c>
      <c r="F9" s="9" t="s">
        <v>94</v>
      </c>
      <c r="G9" s="9" t="s">
        <v>96</v>
      </c>
      <c r="H9" s="1" t="s">
        <v>100</v>
      </c>
    </row>
    <row r="10" spans="1:8">
      <c r="A10" s="2"/>
      <c r="B10" s="57" t="s">
        <v>85</v>
      </c>
      <c r="C10" s="57" t="s">
        <v>88</v>
      </c>
      <c r="D10" s="57" t="s">
        <v>91</v>
      </c>
      <c r="E10" s="57" t="s">
        <v>92</v>
      </c>
      <c r="F10" s="57" t="s">
        <v>95</v>
      </c>
      <c r="G10" s="57" t="s">
        <v>97</v>
      </c>
      <c r="H10" s="10" t="s">
        <v>101</v>
      </c>
    </row>
    <row r="11" spans="1:8">
      <c r="A11" s="8"/>
      <c r="B11" s="9"/>
      <c r="C11" s="9"/>
      <c r="D11" s="9"/>
      <c r="E11" s="9"/>
      <c r="F11" s="9"/>
      <c r="G11" s="9"/>
      <c r="H11" s="1"/>
    </row>
    <row r="12" spans="1:8">
      <c r="A12" s="58" t="s">
        <v>1</v>
      </c>
      <c r="B12" s="59">
        <v>6675</v>
      </c>
      <c r="C12" s="59">
        <v>833922862</v>
      </c>
      <c r="D12" s="59">
        <v>292285845</v>
      </c>
      <c r="E12" s="59">
        <v>392530203</v>
      </c>
      <c r="F12" s="59">
        <v>117959579</v>
      </c>
      <c r="G12" s="59">
        <v>86524475</v>
      </c>
      <c r="H12" s="60">
        <f t="shared" ref="H12:H43" si="0">G12/$G$12*100</f>
        <v>100</v>
      </c>
    </row>
    <row r="13" spans="1:8">
      <c r="A13" s="58" t="s">
        <v>2</v>
      </c>
      <c r="B13" s="61">
        <v>142</v>
      </c>
      <c r="C13" s="59">
        <v>362827</v>
      </c>
      <c r="D13" s="59">
        <v>124885</v>
      </c>
      <c r="E13" s="59">
        <v>73289</v>
      </c>
      <c r="F13" s="59">
        <v>25195</v>
      </c>
      <c r="G13" s="59">
        <v>19024</v>
      </c>
      <c r="H13" s="60">
        <f t="shared" si="0"/>
        <v>2.1986842451225508E-2</v>
      </c>
    </row>
    <row r="14" spans="1:8">
      <c r="A14" s="58" t="s">
        <v>3</v>
      </c>
      <c r="B14" s="61">
        <v>207</v>
      </c>
      <c r="C14" s="59">
        <v>40731082</v>
      </c>
      <c r="D14" s="59">
        <v>14266473</v>
      </c>
      <c r="E14" s="59">
        <v>21776497</v>
      </c>
      <c r="F14" s="59">
        <v>8616417</v>
      </c>
      <c r="G14" s="59">
        <v>6877958</v>
      </c>
      <c r="H14" s="60">
        <f t="shared" si="0"/>
        <v>7.9491473366350967</v>
      </c>
    </row>
    <row r="15" spans="1:8">
      <c r="A15" s="62" t="s">
        <v>276</v>
      </c>
      <c r="B15" s="63">
        <v>62</v>
      </c>
      <c r="C15" s="64">
        <v>15903707</v>
      </c>
      <c r="D15" s="64">
        <v>5577115</v>
      </c>
      <c r="E15" s="64">
        <v>7467538</v>
      </c>
      <c r="F15" s="64">
        <v>2654083</v>
      </c>
      <c r="G15" s="64">
        <v>2494696</v>
      </c>
      <c r="H15" s="65">
        <f t="shared" si="0"/>
        <v>2.8832258155857056</v>
      </c>
    </row>
    <row r="16" spans="1:8">
      <c r="A16" s="62" t="s">
        <v>277</v>
      </c>
      <c r="B16" s="63">
        <v>15</v>
      </c>
      <c r="C16" s="64">
        <v>12925059</v>
      </c>
      <c r="D16" s="64">
        <v>4524293</v>
      </c>
      <c r="E16" s="66">
        <v>9245766</v>
      </c>
      <c r="F16" s="66">
        <v>4456296</v>
      </c>
      <c r="G16" s="64">
        <v>3071383</v>
      </c>
      <c r="H16" s="67">
        <f t="shared" si="0"/>
        <v>3.5497274037201612</v>
      </c>
    </row>
    <row r="17" spans="1:8">
      <c r="A17" s="62" t="s">
        <v>13</v>
      </c>
      <c r="B17" s="82">
        <v>7</v>
      </c>
      <c r="C17" s="82">
        <v>630202</v>
      </c>
      <c r="D17" s="82">
        <v>220454</v>
      </c>
      <c r="E17" s="83">
        <v>70032</v>
      </c>
      <c r="F17" s="83">
        <v>14315</v>
      </c>
      <c r="G17" s="82">
        <v>13882</v>
      </c>
      <c r="H17" s="65">
        <f t="shared" si="0"/>
        <v>1.6044015291627023E-2</v>
      </c>
    </row>
    <row r="18" spans="1:8">
      <c r="A18" s="62" t="s">
        <v>14</v>
      </c>
      <c r="B18" s="63">
        <v>123</v>
      </c>
      <c r="C18" s="64">
        <v>11272114</v>
      </c>
      <c r="D18" s="64">
        <v>3944611</v>
      </c>
      <c r="E18" s="66">
        <v>4993161</v>
      </c>
      <c r="F18" s="66">
        <v>1491723</v>
      </c>
      <c r="G18" s="64">
        <v>1297998</v>
      </c>
      <c r="H18" s="65">
        <f t="shared" si="0"/>
        <v>1.5001512577799518</v>
      </c>
    </row>
    <row r="19" spans="1:8">
      <c r="A19" s="58" t="s">
        <v>4</v>
      </c>
      <c r="B19" s="61">
        <v>19</v>
      </c>
      <c r="C19" s="59">
        <v>12475944</v>
      </c>
      <c r="D19" s="59">
        <v>4366529</v>
      </c>
      <c r="E19" s="70">
        <v>1100768</v>
      </c>
      <c r="F19" s="70">
        <v>307534</v>
      </c>
      <c r="G19" s="59">
        <v>251532</v>
      </c>
      <c r="H19" s="60">
        <f t="shared" si="0"/>
        <v>0.29070618457956549</v>
      </c>
    </row>
    <row r="20" spans="1:8">
      <c r="A20" s="58" t="s">
        <v>5</v>
      </c>
      <c r="B20" s="61">
        <v>332</v>
      </c>
      <c r="C20" s="59">
        <v>4636816</v>
      </c>
      <c r="D20" s="59">
        <v>1622054</v>
      </c>
      <c r="E20" s="70">
        <v>991637</v>
      </c>
      <c r="F20" s="70">
        <v>239238</v>
      </c>
      <c r="G20" s="59">
        <v>183365</v>
      </c>
      <c r="H20" s="60">
        <f t="shared" si="0"/>
        <v>0.2119226958614889</v>
      </c>
    </row>
    <row r="21" spans="1:8">
      <c r="A21" s="62" t="s">
        <v>15</v>
      </c>
      <c r="B21" s="63">
        <v>76</v>
      </c>
      <c r="C21" s="64">
        <v>1106109</v>
      </c>
      <c r="D21" s="64">
        <v>387481</v>
      </c>
      <c r="E21" s="66">
        <v>406172</v>
      </c>
      <c r="F21" s="66">
        <v>91527</v>
      </c>
      <c r="G21" s="64">
        <v>90546</v>
      </c>
      <c r="H21" s="65">
        <f t="shared" si="0"/>
        <v>0.10464784675087598</v>
      </c>
    </row>
    <row r="22" spans="1:8">
      <c r="A22" s="62" t="s">
        <v>16</v>
      </c>
      <c r="B22" s="63">
        <v>86</v>
      </c>
      <c r="C22" s="64">
        <v>2307515</v>
      </c>
      <c r="D22" s="64">
        <v>807870</v>
      </c>
      <c r="E22" s="66">
        <v>418009</v>
      </c>
      <c r="F22" s="66">
        <v>42402</v>
      </c>
      <c r="G22" s="64">
        <v>38136</v>
      </c>
      <c r="H22" s="65">
        <f t="shared" si="0"/>
        <v>4.4075390229180819E-2</v>
      </c>
    </row>
    <row r="23" spans="1:8">
      <c r="A23" s="62" t="s">
        <v>17</v>
      </c>
      <c r="B23" s="63">
        <v>169</v>
      </c>
      <c r="C23" s="64">
        <v>1223192</v>
      </c>
      <c r="D23" s="64">
        <v>426703</v>
      </c>
      <c r="E23" s="66">
        <v>167456</v>
      </c>
      <c r="F23" s="66">
        <v>105310</v>
      </c>
      <c r="G23" s="64">
        <v>54683</v>
      </c>
      <c r="H23" s="65">
        <f t="shared" si="0"/>
        <v>6.3199458881432108E-2</v>
      </c>
    </row>
    <row r="24" spans="1:8">
      <c r="A24" s="58" t="s">
        <v>6</v>
      </c>
      <c r="B24" s="59">
        <v>1323</v>
      </c>
      <c r="C24" s="59">
        <v>377245948</v>
      </c>
      <c r="D24" s="59">
        <v>132153985</v>
      </c>
      <c r="E24" s="70">
        <v>233544418</v>
      </c>
      <c r="F24" s="70">
        <v>74978819</v>
      </c>
      <c r="G24" s="59">
        <v>57177920</v>
      </c>
      <c r="H24" s="60">
        <f t="shared" si="0"/>
        <v>66.082943583304029</v>
      </c>
    </row>
    <row r="25" spans="1:8">
      <c r="A25" s="62" t="s">
        <v>18</v>
      </c>
      <c r="B25" s="63">
        <v>73</v>
      </c>
      <c r="C25" s="64">
        <v>11764947</v>
      </c>
      <c r="D25" s="64">
        <v>4119868</v>
      </c>
      <c r="E25" s="66">
        <v>5324299</v>
      </c>
      <c r="F25" s="66">
        <v>1349474</v>
      </c>
      <c r="G25" s="64">
        <v>1183588</v>
      </c>
      <c r="H25" s="65">
        <f t="shared" si="0"/>
        <v>1.367922775607711</v>
      </c>
    </row>
    <row r="26" spans="1:8">
      <c r="A26" s="62" t="s">
        <v>19</v>
      </c>
      <c r="B26" s="63">
        <v>20</v>
      </c>
      <c r="C26" s="64">
        <v>25991133</v>
      </c>
      <c r="D26" s="64">
        <v>9096851</v>
      </c>
      <c r="E26" s="66">
        <v>14410607</v>
      </c>
      <c r="F26" s="66">
        <v>4034966</v>
      </c>
      <c r="G26" s="64">
        <v>4025261</v>
      </c>
      <c r="H26" s="65">
        <f t="shared" si="0"/>
        <v>4.6521646042925999</v>
      </c>
    </row>
    <row r="27" spans="1:8">
      <c r="A27" s="71" t="s">
        <v>20</v>
      </c>
      <c r="B27" s="82">
        <v>6</v>
      </c>
      <c r="C27" s="82">
        <v>16922947</v>
      </c>
      <c r="D27" s="82">
        <v>5923031</v>
      </c>
      <c r="E27" s="83">
        <v>9203377</v>
      </c>
      <c r="F27" s="83">
        <v>2894765</v>
      </c>
      <c r="G27" s="82">
        <v>2894765</v>
      </c>
      <c r="H27" s="67">
        <f t="shared" si="0"/>
        <v>3.3456025014887403</v>
      </c>
    </row>
    <row r="28" spans="1:8">
      <c r="A28" s="62" t="s">
        <v>21</v>
      </c>
      <c r="B28" s="82">
        <v>4</v>
      </c>
      <c r="C28" s="82">
        <v>89666</v>
      </c>
      <c r="D28" s="82">
        <v>31270</v>
      </c>
      <c r="E28" s="83">
        <v>14717</v>
      </c>
      <c r="F28" s="83">
        <v>5302</v>
      </c>
      <c r="G28" s="82">
        <v>4499</v>
      </c>
      <c r="H28" s="67">
        <f t="shared" si="0"/>
        <v>5.1996848290613729E-3</v>
      </c>
    </row>
    <row r="29" spans="1:8">
      <c r="A29" s="62" t="s">
        <v>22</v>
      </c>
      <c r="B29" s="63">
        <v>14</v>
      </c>
      <c r="C29" s="64">
        <v>1114297</v>
      </c>
      <c r="D29" s="64">
        <v>389533</v>
      </c>
      <c r="E29" s="64">
        <v>601904</v>
      </c>
      <c r="F29" s="64">
        <v>400356</v>
      </c>
      <c r="G29" s="64">
        <v>76706</v>
      </c>
      <c r="H29" s="65">
        <f t="shared" si="0"/>
        <v>8.8652372637915464E-2</v>
      </c>
    </row>
    <row r="30" spans="1:8">
      <c r="A30" s="62" t="s">
        <v>23</v>
      </c>
      <c r="B30" s="82">
        <v>7</v>
      </c>
      <c r="C30" s="82">
        <v>178715</v>
      </c>
      <c r="D30" s="82">
        <v>62453</v>
      </c>
      <c r="E30" s="82">
        <v>151369</v>
      </c>
      <c r="F30" s="82">
        <v>10556</v>
      </c>
      <c r="G30" s="82">
        <v>10556</v>
      </c>
      <c r="H30" s="65">
        <f t="shared" si="0"/>
        <v>1.2200016238180006E-2</v>
      </c>
    </row>
    <row r="31" spans="1:8">
      <c r="A31" s="62" t="s">
        <v>24</v>
      </c>
      <c r="B31" s="82">
        <v>6</v>
      </c>
      <c r="C31" s="82">
        <v>293927</v>
      </c>
      <c r="D31" s="82">
        <v>102698</v>
      </c>
      <c r="E31" s="82">
        <v>37461</v>
      </c>
      <c r="F31" s="82">
        <v>6265</v>
      </c>
      <c r="G31" s="82">
        <v>5108</v>
      </c>
      <c r="H31" s="65">
        <f t="shared" si="0"/>
        <v>5.9035319197256039E-3</v>
      </c>
    </row>
    <row r="32" spans="1:8">
      <c r="A32" s="62" t="s">
        <v>25</v>
      </c>
      <c r="B32" s="63">
        <v>39</v>
      </c>
      <c r="C32" s="64">
        <v>6142570</v>
      </c>
      <c r="D32" s="64">
        <v>2149264</v>
      </c>
      <c r="E32" s="64">
        <v>3791299</v>
      </c>
      <c r="F32" s="64">
        <v>1249159</v>
      </c>
      <c r="G32" s="64">
        <v>941028</v>
      </c>
      <c r="H32" s="65">
        <f t="shared" si="0"/>
        <v>1.0875859113851889</v>
      </c>
    </row>
    <row r="33" spans="1:8">
      <c r="A33" s="62" t="s">
        <v>26</v>
      </c>
      <c r="B33" s="63">
        <v>21</v>
      </c>
      <c r="C33" s="64">
        <v>545341</v>
      </c>
      <c r="D33" s="64">
        <v>190624</v>
      </c>
      <c r="E33" s="64">
        <v>191271</v>
      </c>
      <c r="F33" s="64">
        <v>94004</v>
      </c>
      <c r="G33" s="64">
        <v>56708</v>
      </c>
      <c r="H33" s="65">
        <f t="shared" si="0"/>
        <v>6.5539837138566856E-2</v>
      </c>
    </row>
    <row r="34" spans="1:8">
      <c r="A34" s="62" t="s">
        <v>27</v>
      </c>
      <c r="B34" s="63">
        <v>26</v>
      </c>
      <c r="C34" s="64">
        <v>128472553</v>
      </c>
      <c r="D34" s="64">
        <v>44987479</v>
      </c>
      <c r="E34" s="64">
        <v>83333957</v>
      </c>
      <c r="F34" s="64">
        <v>36282982</v>
      </c>
      <c r="G34" s="64">
        <v>28272568</v>
      </c>
      <c r="H34" s="65">
        <f t="shared" si="0"/>
        <v>32.675804158303187</v>
      </c>
    </row>
    <row r="35" spans="1:8">
      <c r="A35" s="62" t="s">
        <v>28</v>
      </c>
      <c r="B35" s="63">
        <v>254</v>
      </c>
      <c r="C35" s="64">
        <v>64998750</v>
      </c>
      <c r="D35" s="64">
        <v>22802830</v>
      </c>
      <c r="E35" s="64">
        <v>37348175</v>
      </c>
      <c r="F35" s="64">
        <v>11054597</v>
      </c>
      <c r="G35" s="64">
        <v>7487160</v>
      </c>
      <c r="H35" s="65">
        <f t="shared" si="0"/>
        <v>8.6532278872538662</v>
      </c>
    </row>
    <row r="36" spans="1:8">
      <c r="A36" s="71" t="s">
        <v>29</v>
      </c>
      <c r="B36" s="63">
        <v>41</v>
      </c>
      <c r="C36" s="64">
        <v>39074298</v>
      </c>
      <c r="D36" s="64">
        <v>13675711</v>
      </c>
      <c r="E36" s="64">
        <v>21176648</v>
      </c>
      <c r="F36" s="64">
        <v>5555510</v>
      </c>
      <c r="G36" s="64">
        <v>3309124</v>
      </c>
      <c r="H36" s="65">
        <f t="shared" si="0"/>
        <v>3.8244947455618772</v>
      </c>
    </row>
    <row r="37" spans="1:8">
      <c r="A37" s="71" t="s">
        <v>30</v>
      </c>
      <c r="B37" s="63">
        <v>213</v>
      </c>
      <c r="C37" s="64">
        <v>25924452</v>
      </c>
      <c r="D37" s="64">
        <v>9127119</v>
      </c>
      <c r="E37" s="64">
        <v>16171527</v>
      </c>
      <c r="F37" s="64">
        <v>5499087</v>
      </c>
      <c r="G37" s="64">
        <v>4178037</v>
      </c>
      <c r="H37" s="65">
        <f t="shared" si="0"/>
        <v>4.8287342974343384</v>
      </c>
    </row>
    <row r="38" spans="1:8">
      <c r="A38" s="62" t="s">
        <v>31</v>
      </c>
      <c r="B38" s="63">
        <v>42</v>
      </c>
      <c r="C38" s="64">
        <v>2564498</v>
      </c>
      <c r="D38" s="64">
        <v>896703</v>
      </c>
      <c r="E38" s="64">
        <v>1852591</v>
      </c>
      <c r="F38" s="64">
        <v>739609</v>
      </c>
      <c r="G38" s="64">
        <v>576591</v>
      </c>
      <c r="H38" s="65">
        <f t="shared" si="0"/>
        <v>0.66639063686893218</v>
      </c>
    </row>
    <row r="39" spans="1:8">
      <c r="A39" s="62" t="s">
        <v>32</v>
      </c>
      <c r="B39" s="63">
        <v>36</v>
      </c>
      <c r="C39" s="64">
        <v>1956567</v>
      </c>
      <c r="D39" s="64">
        <v>684269</v>
      </c>
      <c r="E39" s="64">
        <v>1433031</v>
      </c>
      <c r="F39" s="64">
        <v>672814</v>
      </c>
      <c r="G39" s="64">
        <v>245384</v>
      </c>
      <c r="H39" s="65">
        <f t="shared" si="0"/>
        <v>0.28360068061666943</v>
      </c>
    </row>
    <row r="40" spans="1:8">
      <c r="A40" s="62" t="s">
        <v>33</v>
      </c>
      <c r="B40" s="63">
        <v>51</v>
      </c>
      <c r="C40" s="64">
        <v>11444835</v>
      </c>
      <c r="D40" s="64">
        <v>4013429</v>
      </c>
      <c r="E40" s="64">
        <v>5183218</v>
      </c>
      <c r="F40" s="64">
        <v>1782298</v>
      </c>
      <c r="G40" s="64">
        <v>1677820</v>
      </c>
      <c r="H40" s="65">
        <f t="shared" si="0"/>
        <v>1.9391276283386869</v>
      </c>
    </row>
    <row r="41" spans="1:8">
      <c r="A41" s="62" t="s">
        <v>34</v>
      </c>
      <c r="B41" s="63">
        <v>84</v>
      </c>
      <c r="C41" s="64">
        <v>6186778</v>
      </c>
      <c r="D41" s="64">
        <v>2163409</v>
      </c>
      <c r="E41" s="64">
        <v>1891940</v>
      </c>
      <c r="F41" s="64">
        <v>736924</v>
      </c>
      <c r="G41" s="64">
        <v>516921</v>
      </c>
      <c r="H41" s="65">
        <f t="shared" si="0"/>
        <v>0.59742749089202796</v>
      </c>
    </row>
    <row r="42" spans="1:8">
      <c r="A42" s="62" t="s">
        <v>35</v>
      </c>
      <c r="B42" s="63">
        <v>206</v>
      </c>
      <c r="C42" s="64">
        <v>20817311</v>
      </c>
      <c r="D42" s="64">
        <v>7283491</v>
      </c>
      <c r="E42" s="64">
        <v>9287742</v>
      </c>
      <c r="F42" s="64">
        <v>2842729</v>
      </c>
      <c r="G42" s="64">
        <v>2296660</v>
      </c>
      <c r="H42" s="65">
        <f t="shared" si="0"/>
        <v>2.6543472237190691</v>
      </c>
    </row>
    <row r="43" spans="1:8">
      <c r="A43" s="62" t="s">
        <v>36</v>
      </c>
      <c r="B43" s="63">
        <v>179</v>
      </c>
      <c r="C43" s="64">
        <v>39575676</v>
      </c>
      <c r="D43" s="64">
        <v>13855457</v>
      </c>
      <c r="E43" s="64">
        <v>32464854</v>
      </c>
      <c r="F43" s="64">
        <v>5334822</v>
      </c>
      <c r="G43" s="64">
        <v>3771006</v>
      </c>
      <c r="H43" s="65">
        <f t="shared" si="0"/>
        <v>4.3583113332961565</v>
      </c>
    </row>
    <row r="44" spans="1:8">
      <c r="A44" s="72" t="s">
        <v>123</v>
      </c>
      <c r="B44" s="63"/>
      <c r="C44" s="64"/>
      <c r="D44" s="64"/>
      <c r="E44" s="64"/>
      <c r="F44" s="64"/>
      <c r="G44" s="64"/>
      <c r="H44" s="65"/>
    </row>
    <row r="45" spans="1:8">
      <c r="A45" s="71" t="s">
        <v>124</v>
      </c>
      <c r="B45" s="63">
        <v>70</v>
      </c>
      <c r="C45" s="64">
        <v>11120243</v>
      </c>
      <c r="D45" s="64">
        <v>3904455</v>
      </c>
      <c r="E45" s="64">
        <v>12297138</v>
      </c>
      <c r="F45" s="64">
        <v>2592321</v>
      </c>
      <c r="G45" s="64">
        <v>2538932</v>
      </c>
      <c r="H45" s="65">
        <f>G45/$G$12*100</f>
        <v>2.9343512341450206</v>
      </c>
    </row>
    <row r="46" spans="1:8">
      <c r="A46" s="62" t="s">
        <v>37</v>
      </c>
      <c r="B46" s="63">
        <v>79</v>
      </c>
      <c r="C46" s="64">
        <v>29206823</v>
      </c>
      <c r="D46" s="64">
        <v>10248330</v>
      </c>
      <c r="E46" s="64">
        <v>18299478</v>
      </c>
      <c r="F46" s="64">
        <v>4290167</v>
      </c>
      <c r="G46" s="64">
        <v>2337762</v>
      </c>
      <c r="H46" s="65">
        <f>G46/$G$12*100</f>
        <v>2.7018505457559843</v>
      </c>
    </row>
    <row r="47" spans="1:8">
      <c r="A47" s="71" t="s">
        <v>38</v>
      </c>
      <c r="B47" s="63">
        <v>50</v>
      </c>
      <c r="C47" s="64">
        <v>8106389</v>
      </c>
      <c r="D47" s="64">
        <v>2842355</v>
      </c>
      <c r="E47" s="64">
        <v>14582938</v>
      </c>
      <c r="F47" s="64">
        <v>3236229</v>
      </c>
      <c r="G47" s="64">
        <v>1530359</v>
      </c>
      <c r="H47" s="65">
        <f>G47/$G$12*100</f>
        <v>1.7687007057829589</v>
      </c>
    </row>
    <row r="48" spans="1:8">
      <c r="A48" s="71" t="s">
        <v>39</v>
      </c>
      <c r="B48" s="63">
        <v>29</v>
      </c>
      <c r="C48" s="64">
        <v>21100434</v>
      </c>
      <c r="D48" s="64">
        <v>7405975</v>
      </c>
      <c r="E48" s="64">
        <v>3716540</v>
      </c>
      <c r="F48" s="64">
        <v>1053939</v>
      </c>
      <c r="G48" s="64">
        <v>807403</v>
      </c>
      <c r="H48" s="65">
        <f>G48/$G$12*100</f>
        <v>0.93314983997302492</v>
      </c>
    </row>
    <row r="49" spans="1:8">
      <c r="A49" s="62" t="s">
        <v>40</v>
      </c>
      <c r="B49" s="63">
        <v>11</v>
      </c>
      <c r="C49" s="64">
        <v>757569</v>
      </c>
      <c r="D49" s="64">
        <v>264876</v>
      </c>
      <c r="E49" s="64">
        <v>202371</v>
      </c>
      <c r="F49" s="64">
        <v>97284</v>
      </c>
      <c r="G49" s="64">
        <v>61324</v>
      </c>
      <c r="H49" s="65">
        <f>G49/$G$12*100</f>
        <v>7.0874743822484917E-2</v>
      </c>
    </row>
    <row r="50" spans="1:8">
      <c r="A50" s="72" t="s">
        <v>126</v>
      </c>
      <c r="B50" s="63"/>
      <c r="C50" s="64"/>
      <c r="D50" s="64"/>
      <c r="E50" s="64"/>
      <c r="F50" s="64"/>
      <c r="G50" s="64"/>
      <c r="H50" s="65"/>
    </row>
    <row r="51" spans="1:8">
      <c r="A51" s="71" t="s">
        <v>125</v>
      </c>
      <c r="B51" s="63">
        <v>102</v>
      </c>
      <c r="C51" s="64">
        <v>14023750</v>
      </c>
      <c r="D51" s="64">
        <v>4906696</v>
      </c>
      <c r="E51" s="64">
        <v>5426998</v>
      </c>
      <c r="F51" s="64">
        <v>1402188</v>
      </c>
      <c r="G51" s="64">
        <v>1092336</v>
      </c>
      <c r="H51" s="65">
        <f t="shared" ref="H51:H64" si="1">G51/$G$12*100</f>
        <v>1.2624589747582982</v>
      </c>
    </row>
    <row r="52" spans="1:8">
      <c r="A52" s="58" t="s">
        <v>7</v>
      </c>
      <c r="B52" s="61">
        <v>875</v>
      </c>
      <c r="C52" s="59">
        <v>93130792</v>
      </c>
      <c r="D52" s="59">
        <v>32676757</v>
      </c>
      <c r="E52" s="59">
        <v>11581816</v>
      </c>
      <c r="F52" s="59">
        <v>3273192</v>
      </c>
      <c r="G52" s="59">
        <v>2573273</v>
      </c>
      <c r="H52" s="60">
        <f t="shared" si="1"/>
        <v>2.9740405821589788</v>
      </c>
    </row>
    <row r="53" spans="1:8">
      <c r="A53" s="62" t="s">
        <v>41</v>
      </c>
      <c r="B53" s="63">
        <v>528</v>
      </c>
      <c r="C53" s="64">
        <v>40523849</v>
      </c>
      <c r="D53" s="64">
        <v>14269570</v>
      </c>
      <c r="E53" s="64">
        <v>6272030</v>
      </c>
      <c r="F53" s="64">
        <v>1569851</v>
      </c>
      <c r="G53" s="64">
        <v>1226134</v>
      </c>
      <c r="H53" s="65">
        <f t="shared" si="1"/>
        <v>1.4170949895968743</v>
      </c>
    </row>
    <row r="54" spans="1:8">
      <c r="A54" s="71" t="s">
        <v>42</v>
      </c>
      <c r="B54" s="63">
        <v>313</v>
      </c>
      <c r="C54" s="64">
        <v>8103044</v>
      </c>
      <c r="D54" s="64">
        <v>2833104</v>
      </c>
      <c r="E54" s="64">
        <v>1719633</v>
      </c>
      <c r="F54" s="64">
        <v>414543</v>
      </c>
      <c r="G54" s="64">
        <v>311458</v>
      </c>
      <c r="H54" s="65">
        <f t="shared" si="1"/>
        <v>0.35996520059786552</v>
      </c>
    </row>
    <row r="55" spans="1:8">
      <c r="A55" s="73" t="s">
        <v>43</v>
      </c>
      <c r="B55" s="63">
        <v>121</v>
      </c>
      <c r="C55" s="64">
        <v>1040071</v>
      </c>
      <c r="D55" s="64">
        <v>361697</v>
      </c>
      <c r="E55" s="64">
        <v>193560</v>
      </c>
      <c r="F55" s="64">
        <v>52800</v>
      </c>
      <c r="G55" s="64">
        <v>28722</v>
      </c>
      <c r="H55" s="65">
        <f t="shared" si="1"/>
        <v>3.3195231753789897E-2</v>
      </c>
    </row>
    <row r="56" spans="1:8">
      <c r="A56" s="73" t="s">
        <v>44</v>
      </c>
      <c r="B56" s="63">
        <v>192</v>
      </c>
      <c r="C56" s="64">
        <v>7062973</v>
      </c>
      <c r="D56" s="64">
        <v>2471407</v>
      </c>
      <c r="E56" s="64">
        <v>1526073</v>
      </c>
      <c r="F56" s="64">
        <v>361743</v>
      </c>
      <c r="G56" s="64">
        <v>282736</v>
      </c>
      <c r="H56" s="65">
        <f t="shared" si="1"/>
        <v>0.32676996884407561</v>
      </c>
    </row>
    <row r="57" spans="1:8">
      <c r="A57" s="71" t="s">
        <v>45</v>
      </c>
      <c r="B57" s="63">
        <v>215</v>
      </c>
      <c r="C57" s="64">
        <v>32420805</v>
      </c>
      <c r="D57" s="64">
        <v>11436466</v>
      </c>
      <c r="E57" s="64">
        <v>4552396</v>
      </c>
      <c r="F57" s="64">
        <v>1155308</v>
      </c>
      <c r="G57" s="64">
        <v>914676</v>
      </c>
      <c r="H57" s="65">
        <f t="shared" si="1"/>
        <v>1.0571297889990088</v>
      </c>
    </row>
    <row r="58" spans="1:8">
      <c r="A58" s="73" t="s">
        <v>46</v>
      </c>
      <c r="B58" s="63">
        <v>51</v>
      </c>
      <c r="C58" s="64">
        <v>10198493</v>
      </c>
      <c r="D58" s="64">
        <v>3646451</v>
      </c>
      <c r="E58" s="64">
        <v>1419384</v>
      </c>
      <c r="F58" s="64">
        <v>286017</v>
      </c>
      <c r="G58" s="64">
        <v>213828</v>
      </c>
      <c r="H58" s="65">
        <f t="shared" si="1"/>
        <v>0.24713007504524009</v>
      </c>
    </row>
    <row r="59" spans="1:8">
      <c r="A59" s="73" t="s">
        <v>47</v>
      </c>
      <c r="B59" s="63">
        <v>14</v>
      </c>
      <c r="C59" s="64">
        <v>14691153</v>
      </c>
      <c r="D59" s="64">
        <v>5142882</v>
      </c>
      <c r="E59" s="64">
        <v>1018853</v>
      </c>
      <c r="F59" s="64">
        <v>189350</v>
      </c>
      <c r="G59" s="64">
        <v>182853</v>
      </c>
      <c r="H59" s="65">
        <f t="shared" si="1"/>
        <v>0.21133095577869732</v>
      </c>
    </row>
    <row r="60" spans="1:8">
      <c r="A60" s="73" t="s">
        <v>48</v>
      </c>
      <c r="B60" s="63">
        <v>25</v>
      </c>
      <c r="C60" s="64">
        <v>3094101</v>
      </c>
      <c r="D60" s="64">
        <v>1091142</v>
      </c>
      <c r="E60" s="64">
        <v>513117</v>
      </c>
      <c r="F60" s="64">
        <v>97037</v>
      </c>
      <c r="G60" s="64">
        <v>86898</v>
      </c>
      <c r="H60" s="65">
        <f t="shared" si="1"/>
        <v>0.10043169866098582</v>
      </c>
    </row>
    <row r="61" spans="1:8">
      <c r="A61" s="73" t="s">
        <v>49</v>
      </c>
      <c r="B61" s="63">
        <v>125</v>
      </c>
      <c r="C61" s="64">
        <v>4437057</v>
      </c>
      <c r="D61" s="64">
        <v>1555991</v>
      </c>
      <c r="E61" s="64">
        <v>1601042</v>
      </c>
      <c r="F61" s="64">
        <v>582904</v>
      </c>
      <c r="G61" s="64">
        <v>431096</v>
      </c>
      <c r="H61" s="65">
        <f t="shared" si="1"/>
        <v>0.49823590377173627</v>
      </c>
    </row>
    <row r="62" spans="1:8">
      <c r="A62" s="62" t="s">
        <v>50</v>
      </c>
      <c r="B62" s="63">
        <v>348</v>
      </c>
      <c r="C62" s="64">
        <v>52606944</v>
      </c>
      <c r="D62" s="64">
        <v>18407186</v>
      </c>
      <c r="E62" s="64">
        <v>5309786</v>
      </c>
      <c r="F62" s="64">
        <v>1703341</v>
      </c>
      <c r="G62" s="64">
        <v>1347139</v>
      </c>
      <c r="H62" s="65">
        <f t="shared" si="1"/>
        <v>1.5569455925621045</v>
      </c>
    </row>
    <row r="63" spans="1:8">
      <c r="A63" s="71" t="s">
        <v>51</v>
      </c>
      <c r="B63" s="63">
        <v>50</v>
      </c>
      <c r="C63" s="64">
        <v>668288</v>
      </c>
      <c r="D63" s="64">
        <v>233292</v>
      </c>
      <c r="E63" s="64">
        <v>84256</v>
      </c>
      <c r="F63" s="64">
        <v>20839</v>
      </c>
      <c r="G63" s="64">
        <v>18478</v>
      </c>
      <c r="H63" s="65">
        <f t="shared" si="1"/>
        <v>2.1355807128561024E-2</v>
      </c>
    </row>
    <row r="64" spans="1:8">
      <c r="A64" s="71" t="s">
        <v>278</v>
      </c>
      <c r="B64" s="82">
        <v>3</v>
      </c>
      <c r="C64" s="82">
        <v>1246376</v>
      </c>
      <c r="D64" s="82">
        <v>436131</v>
      </c>
      <c r="E64" s="82">
        <v>41128</v>
      </c>
      <c r="F64" s="82">
        <v>14433</v>
      </c>
      <c r="G64" s="82">
        <v>13475</v>
      </c>
      <c r="H64" s="67">
        <f t="shared" si="1"/>
        <v>1.5573628155501664E-2</v>
      </c>
    </row>
    <row r="65" spans="1:8">
      <c r="A65" s="74" t="s">
        <v>127</v>
      </c>
      <c r="B65" s="82"/>
      <c r="C65" s="82"/>
      <c r="D65" s="82"/>
      <c r="E65" s="82"/>
      <c r="F65" s="82"/>
      <c r="G65" s="82"/>
      <c r="H65" s="67"/>
    </row>
    <row r="66" spans="1:8">
      <c r="A66" s="73" t="s">
        <v>122</v>
      </c>
      <c r="B66" s="63">
        <v>82</v>
      </c>
      <c r="C66" s="64">
        <v>6559358</v>
      </c>
      <c r="D66" s="64">
        <v>2295269</v>
      </c>
      <c r="E66" s="64">
        <v>379072</v>
      </c>
      <c r="F66" s="64">
        <v>148326</v>
      </c>
      <c r="G66" s="64">
        <v>132386</v>
      </c>
      <c r="H66" s="67">
        <f t="shared" ref="H66:H76" si="2">G66/$G$12*100</f>
        <v>0.1530041066415023</v>
      </c>
    </row>
    <row r="67" spans="1:8">
      <c r="A67" s="71" t="s">
        <v>52</v>
      </c>
      <c r="B67" s="63">
        <v>21</v>
      </c>
      <c r="C67" s="64">
        <v>2547457</v>
      </c>
      <c r="D67" s="64">
        <v>891402</v>
      </c>
      <c r="E67" s="64">
        <v>122112</v>
      </c>
      <c r="F67" s="64">
        <v>10827</v>
      </c>
      <c r="G67" s="64">
        <v>8855</v>
      </c>
      <c r="H67" s="65">
        <f t="shared" si="2"/>
        <v>1.023409850218681E-2</v>
      </c>
    </row>
    <row r="68" spans="1:8">
      <c r="A68" s="71" t="s">
        <v>53</v>
      </c>
      <c r="B68" s="63">
        <v>49</v>
      </c>
      <c r="C68" s="64">
        <v>7007349</v>
      </c>
      <c r="D68" s="64">
        <v>2452245</v>
      </c>
      <c r="E68" s="64">
        <v>1538101</v>
      </c>
      <c r="F68" s="64">
        <v>377537</v>
      </c>
      <c r="G68" s="64">
        <v>350729</v>
      </c>
      <c r="H68" s="65">
        <f t="shared" si="2"/>
        <v>0.40535235839339095</v>
      </c>
    </row>
    <row r="69" spans="1:8">
      <c r="A69" s="71" t="s">
        <v>54</v>
      </c>
      <c r="B69" s="63">
        <v>55</v>
      </c>
      <c r="C69" s="64">
        <v>23725336</v>
      </c>
      <c r="D69" s="64">
        <v>8301203</v>
      </c>
      <c r="E69" s="64">
        <v>1501346</v>
      </c>
      <c r="F69" s="64">
        <v>626456</v>
      </c>
      <c r="G69" s="64">
        <v>476184</v>
      </c>
      <c r="H69" s="67">
        <f t="shared" si="2"/>
        <v>0.55034601481257184</v>
      </c>
    </row>
    <row r="70" spans="1:8">
      <c r="A70" s="71" t="s">
        <v>55</v>
      </c>
      <c r="B70" s="63">
        <v>87</v>
      </c>
      <c r="C70" s="64">
        <v>10852779</v>
      </c>
      <c r="D70" s="64">
        <v>3797644</v>
      </c>
      <c r="E70" s="64">
        <v>1643770</v>
      </c>
      <c r="F70" s="64">
        <v>504923</v>
      </c>
      <c r="G70" s="64">
        <v>347033</v>
      </c>
      <c r="H70" s="65">
        <f t="shared" si="2"/>
        <v>0.40108073467073913</v>
      </c>
    </row>
    <row r="71" spans="1:8">
      <c r="A71" s="58" t="s">
        <v>8</v>
      </c>
      <c r="B71" s="61">
        <v>91</v>
      </c>
      <c r="C71" s="59">
        <v>8212351</v>
      </c>
      <c r="D71" s="59">
        <v>2882017</v>
      </c>
      <c r="E71" s="59">
        <v>3396043</v>
      </c>
      <c r="F71" s="59">
        <v>544775</v>
      </c>
      <c r="G71" s="59">
        <v>509037</v>
      </c>
      <c r="H71" s="60">
        <f t="shared" si="2"/>
        <v>0.5883156182109166</v>
      </c>
    </row>
    <row r="72" spans="1:8">
      <c r="A72" s="62" t="s">
        <v>56</v>
      </c>
      <c r="B72" s="63">
        <v>20</v>
      </c>
      <c r="C72" s="64">
        <v>4000087</v>
      </c>
      <c r="D72" s="64">
        <v>1407089</v>
      </c>
      <c r="E72" s="64">
        <v>415430</v>
      </c>
      <c r="F72" s="64">
        <v>125920</v>
      </c>
      <c r="G72" s="64">
        <v>107125</v>
      </c>
      <c r="H72" s="65">
        <f t="shared" si="2"/>
        <v>0.12380889915830173</v>
      </c>
    </row>
    <row r="73" spans="1:8">
      <c r="A73" s="71" t="s">
        <v>57</v>
      </c>
      <c r="B73" s="82">
        <v>8</v>
      </c>
      <c r="C73" s="82">
        <v>338028</v>
      </c>
      <c r="D73" s="82">
        <v>125655</v>
      </c>
      <c r="E73" s="82">
        <v>218100</v>
      </c>
      <c r="F73" s="82">
        <v>62108</v>
      </c>
      <c r="G73" s="82">
        <v>55042</v>
      </c>
      <c r="H73" s="67">
        <f t="shared" si="2"/>
        <v>6.3614370384795754E-2</v>
      </c>
    </row>
    <row r="74" spans="1:8">
      <c r="A74" s="71" t="s">
        <v>58</v>
      </c>
      <c r="B74" s="63">
        <v>12</v>
      </c>
      <c r="C74" s="64">
        <v>3662059</v>
      </c>
      <c r="D74" s="64">
        <v>1281434</v>
      </c>
      <c r="E74" s="64">
        <v>197330</v>
      </c>
      <c r="F74" s="64">
        <v>63812</v>
      </c>
      <c r="G74" s="64">
        <v>52083</v>
      </c>
      <c r="H74" s="67">
        <f t="shared" si="2"/>
        <v>6.0194528773505993E-2</v>
      </c>
    </row>
    <row r="75" spans="1:8">
      <c r="A75" s="62" t="s">
        <v>158</v>
      </c>
      <c r="B75" s="63">
        <v>71</v>
      </c>
      <c r="C75" s="64">
        <v>4212264</v>
      </c>
      <c r="D75" s="64">
        <v>1474928</v>
      </c>
      <c r="E75" s="64">
        <v>2980613</v>
      </c>
      <c r="F75" s="64">
        <v>418855</v>
      </c>
      <c r="G75" s="64">
        <v>401912</v>
      </c>
      <c r="H75" s="65">
        <f t="shared" si="2"/>
        <v>0.46450671905261487</v>
      </c>
    </row>
    <row r="76" spans="1:8">
      <c r="A76" s="58" t="s">
        <v>9</v>
      </c>
      <c r="B76" s="61">
        <v>251</v>
      </c>
      <c r="C76" s="59">
        <v>70406519</v>
      </c>
      <c r="D76" s="59">
        <v>24647284</v>
      </c>
      <c r="E76" s="59">
        <v>24251976</v>
      </c>
      <c r="F76" s="59">
        <v>4836337</v>
      </c>
      <c r="G76" s="59">
        <v>3738560</v>
      </c>
      <c r="H76" s="60">
        <f t="shared" si="2"/>
        <v>4.3208121170339373</v>
      </c>
    </row>
    <row r="77" spans="1:8">
      <c r="A77" s="72" t="s">
        <v>106</v>
      </c>
      <c r="B77" s="63"/>
      <c r="C77" s="64"/>
      <c r="D77" s="64"/>
      <c r="E77" s="64"/>
      <c r="F77" s="64"/>
      <c r="G77" s="64"/>
      <c r="H77" s="65"/>
    </row>
    <row r="78" spans="1:8">
      <c r="A78" s="71" t="s">
        <v>107</v>
      </c>
      <c r="B78" s="63">
        <v>147</v>
      </c>
      <c r="C78" s="64">
        <v>29906091</v>
      </c>
      <c r="D78" s="64">
        <v>10464226</v>
      </c>
      <c r="E78" s="64">
        <v>17904383</v>
      </c>
      <c r="F78" s="64">
        <v>2829360</v>
      </c>
      <c r="G78" s="64">
        <v>2470090</v>
      </c>
      <c r="H78" s="65">
        <f t="shared" ref="H78:H83" si="3">G78/$G$12*100</f>
        <v>2.8547876193412329</v>
      </c>
    </row>
    <row r="79" spans="1:8">
      <c r="A79" s="62" t="s">
        <v>59</v>
      </c>
      <c r="B79" s="63">
        <v>47</v>
      </c>
      <c r="C79" s="64">
        <v>10374759</v>
      </c>
      <c r="D79" s="64">
        <v>3639461</v>
      </c>
      <c r="E79" s="64">
        <v>1884794</v>
      </c>
      <c r="F79" s="64">
        <v>270012</v>
      </c>
      <c r="G79" s="64">
        <v>232567</v>
      </c>
      <c r="H79" s="65">
        <f t="shared" si="3"/>
        <v>0.26878753092694291</v>
      </c>
    </row>
    <row r="80" spans="1:8">
      <c r="A80" s="62" t="s">
        <v>60</v>
      </c>
      <c r="B80" s="63">
        <v>37</v>
      </c>
      <c r="C80" s="64">
        <v>23201178</v>
      </c>
      <c r="D80" s="64">
        <v>8120266</v>
      </c>
      <c r="E80" s="64">
        <v>2510678</v>
      </c>
      <c r="F80" s="64">
        <v>811158</v>
      </c>
      <c r="G80" s="64">
        <v>582864</v>
      </c>
      <c r="H80" s="65">
        <f t="shared" si="3"/>
        <v>0.67364060862547848</v>
      </c>
    </row>
    <row r="81" spans="1:8">
      <c r="A81" s="72" t="s">
        <v>118</v>
      </c>
      <c r="B81" s="63"/>
      <c r="C81" s="64"/>
      <c r="D81" s="64"/>
      <c r="E81" s="64"/>
      <c r="F81" s="64"/>
      <c r="G81" s="64"/>
      <c r="H81" s="67"/>
    </row>
    <row r="82" spans="1:8">
      <c r="A82" s="71" t="s">
        <v>119</v>
      </c>
      <c r="B82" s="82">
        <v>6</v>
      </c>
      <c r="C82" s="82">
        <v>3801381</v>
      </c>
      <c r="D82" s="82">
        <v>1330291</v>
      </c>
      <c r="E82" s="82">
        <v>1202329</v>
      </c>
      <c r="F82" s="82">
        <v>832569</v>
      </c>
      <c r="G82" s="82">
        <v>388874</v>
      </c>
      <c r="H82" s="67">
        <f t="shared" si="3"/>
        <v>0.44943815030371465</v>
      </c>
    </row>
    <row r="83" spans="1:8">
      <c r="A83" s="62" t="s">
        <v>61</v>
      </c>
      <c r="B83" s="63">
        <v>13</v>
      </c>
      <c r="C83" s="64">
        <v>3123110</v>
      </c>
      <c r="D83" s="64">
        <v>1093040</v>
      </c>
      <c r="E83" s="64">
        <v>749792</v>
      </c>
      <c r="F83" s="64">
        <v>93238</v>
      </c>
      <c r="G83" s="64">
        <v>64165</v>
      </c>
      <c r="H83" s="65">
        <f t="shared" si="3"/>
        <v>7.4158207836568776E-2</v>
      </c>
    </row>
    <row r="84" spans="1:8">
      <c r="A84" s="75" t="s">
        <v>108</v>
      </c>
      <c r="B84" s="61"/>
      <c r="C84" s="59"/>
      <c r="D84" s="59"/>
      <c r="E84" s="59"/>
      <c r="F84" s="59"/>
      <c r="G84" s="59"/>
      <c r="H84" s="60"/>
    </row>
    <row r="85" spans="1:8">
      <c r="A85" s="76" t="s">
        <v>109</v>
      </c>
      <c r="B85" s="59">
        <v>1472</v>
      </c>
      <c r="C85" s="59">
        <v>128209500</v>
      </c>
      <c r="D85" s="59">
        <v>45050564</v>
      </c>
      <c r="E85" s="59">
        <v>50058344</v>
      </c>
      <c r="F85" s="59">
        <v>10704273</v>
      </c>
      <c r="G85" s="59">
        <v>7085627</v>
      </c>
      <c r="H85" s="60">
        <f t="shared" ref="H85:H114" si="4">G85/$G$12*100</f>
        <v>8.1891591945515998</v>
      </c>
    </row>
    <row r="86" spans="1:8">
      <c r="A86" s="62" t="s">
        <v>62</v>
      </c>
      <c r="B86" s="63">
        <v>781</v>
      </c>
      <c r="C86" s="64">
        <v>126104475</v>
      </c>
      <c r="D86" s="64">
        <v>44318921</v>
      </c>
      <c r="E86" s="64">
        <v>49553414</v>
      </c>
      <c r="F86" s="64">
        <v>10605693</v>
      </c>
      <c r="G86" s="64">
        <v>7016262</v>
      </c>
      <c r="H86" s="65">
        <f t="shared" si="4"/>
        <v>8.1089911264991787</v>
      </c>
    </row>
    <row r="87" spans="1:8">
      <c r="A87" s="74" t="s">
        <v>110</v>
      </c>
      <c r="B87" s="63"/>
      <c r="C87" s="64"/>
      <c r="D87" s="64"/>
      <c r="E87" s="64"/>
      <c r="F87" s="64"/>
      <c r="G87" s="64"/>
      <c r="H87" s="65"/>
    </row>
    <row r="88" spans="1:8">
      <c r="A88" s="73" t="s">
        <v>111</v>
      </c>
      <c r="B88" s="63">
        <v>22</v>
      </c>
      <c r="C88" s="64">
        <v>438438</v>
      </c>
      <c r="D88" s="64">
        <v>152983</v>
      </c>
      <c r="E88" s="64">
        <v>60344</v>
      </c>
      <c r="F88" s="64">
        <v>33780</v>
      </c>
      <c r="G88" s="64">
        <v>17841</v>
      </c>
      <c r="H88" s="65">
        <f t="shared" si="4"/>
        <v>2.0619599252119127E-2</v>
      </c>
    </row>
    <row r="89" spans="1:8">
      <c r="A89" s="77" t="s">
        <v>282</v>
      </c>
      <c r="B89" s="82">
        <v>6</v>
      </c>
      <c r="C89" s="82">
        <v>209132</v>
      </c>
      <c r="D89" s="82">
        <v>73064</v>
      </c>
      <c r="E89" s="82">
        <v>55606</v>
      </c>
      <c r="F89" s="82">
        <v>32665</v>
      </c>
      <c r="G89" s="82">
        <v>16725</v>
      </c>
      <c r="H89" s="65"/>
    </row>
    <row r="90" spans="1:8">
      <c r="A90" s="78" t="s">
        <v>283</v>
      </c>
      <c r="B90" s="63">
        <v>16</v>
      </c>
      <c r="C90" s="64">
        <v>229307</v>
      </c>
      <c r="D90" s="64">
        <v>79919</v>
      </c>
      <c r="E90" s="64">
        <v>4737</v>
      </c>
      <c r="F90" s="64">
        <v>1115</v>
      </c>
      <c r="G90" s="64">
        <v>1115</v>
      </c>
      <c r="H90" s="65"/>
    </row>
    <row r="91" spans="1:8">
      <c r="A91" s="71" t="s">
        <v>65</v>
      </c>
      <c r="B91" s="63">
        <v>50</v>
      </c>
      <c r="C91" s="64">
        <v>11268248</v>
      </c>
      <c r="D91" s="64">
        <v>3943356</v>
      </c>
      <c r="E91" s="64">
        <v>2373912</v>
      </c>
      <c r="F91" s="64">
        <v>743668</v>
      </c>
      <c r="G91" s="64">
        <v>602594</v>
      </c>
      <c r="H91" s="65">
        <f t="shared" si="4"/>
        <v>0.69644340517524095</v>
      </c>
    </row>
    <row r="92" spans="1:8">
      <c r="A92" s="71" t="s">
        <v>66</v>
      </c>
      <c r="B92" s="63">
        <v>306</v>
      </c>
      <c r="C92" s="64">
        <v>26738255</v>
      </c>
      <c r="D92" s="64">
        <v>9370767</v>
      </c>
      <c r="E92" s="64">
        <v>20899866</v>
      </c>
      <c r="F92" s="64">
        <v>4675619</v>
      </c>
      <c r="G92" s="64">
        <v>2375743</v>
      </c>
      <c r="H92" s="65">
        <f t="shared" si="4"/>
        <v>2.7457467959210384</v>
      </c>
    </row>
    <row r="93" spans="1:8">
      <c r="A93" s="71" t="s">
        <v>67</v>
      </c>
      <c r="B93" s="63">
        <v>375</v>
      </c>
      <c r="C93" s="64">
        <v>86592615</v>
      </c>
      <c r="D93" s="64">
        <v>30478841</v>
      </c>
      <c r="E93" s="64">
        <v>25342034</v>
      </c>
      <c r="F93" s="64">
        <v>4754876</v>
      </c>
      <c r="G93" s="64">
        <v>3753557</v>
      </c>
      <c r="H93" s="65">
        <f t="shared" si="4"/>
        <v>4.3381447850449248</v>
      </c>
    </row>
    <row r="94" spans="1:8">
      <c r="A94" s="73" t="s">
        <v>68</v>
      </c>
      <c r="B94" s="63">
        <v>41</v>
      </c>
      <c r="C94" s="64">
        <v>4630062</v>
      </c>
      <c r="D94" s="64">
        <v>1620459</v>
      </c>
      <c r="E94" s="64">
        <v>1278404</v>
      </c>
      <c r="F94" s="64">
        <v>350348</v>
      </c>
      <c r="G94" s="64">
        <v>316233</v>
      </c>
      <c r="H94" s="65">
        <f t="shared" si="4"/>
        <v>0.36548387031530677</v>
      </c>
    </row>
    <row r="95" spans="1:8">
      <c r="A95" s="71" t="s">
        <v>69</v>
      </c>
      <c r="B95" s="63">
        <v>27</v>
      </c>
      <c r="C95" s="64">
        <v>1066919</v>
      </c>
      <c r="D95" s="64">
        <v>372974</v>
      </c>
      <c r="E95" s="64">
        <v>877259</v>
      </c>
      <c r="F95" s="64">
        <v>397749</v>
      </c>
      <c r="G95" s="64">
        <v>266527</v>
      </c>
      <c r="H95" s="65">
        <f t="shared" si="4"/>
        <v>0.30803654110585471</v>
      </c>
    </row>
    <row r="96" spans="1:8">
      <c r="A96" s="62" t="s">
        <v>70</v>
      </c>
      <c r="B96" s="63">
        <v>691</v>
      </c>
      <c r="C96" s="64">
        <v>2105025</v>
      </c>
      <c r="D96" s="64">
        <v>731643</v>
      </c>
      <c r="E96" s="64">
        <v>504930</v>
      </c>
      <c r="F96" s="64">
        <v>98581</v>
      </c>
      <c r="G96" s="64">
        <v>69366</v>
      </c>
      <c r="H96" s="65">
        <f t="shared" si="4"/>
        <v>8.016922379477022E-2</v>
      </c>
    </row>
    <row r="97" spans="1:8">
      <c r="A97" s="71" t="s">
        <v>71</v>
      </c>
      <c r="B97" s="63">
        <v>571</v>
      </c>
      <c r="C97" s="64">
        <v>1150471</v>
      </c>
      <c r="D97" s="64">
        <v>397722</v>
      </c>
      <c r="E97" s="64">
        <v>88792</v>
      </c>
      <c r="F97" s="64">
        <v>34178</v>
      </c>
      <c r="G97" s="64">
        <v>13792</v>
      </c>
      <c r="H97" s="65">
        <f t="shared" si="4"/>
        <v>1.5939998480198808E-2</v>
      </c>
    </row>
    <row r="98" spans="1:8">
      <c r="A98" s="71" t="s">
        <v>72</v>
      </c>
      <c r="B98" s="63">
        <v>121</v>
      </c>
      <c r="C98" s="64">
        <v>954554</v>
      </c>
      <c r="D98" s="64">
        <v>333921</v>
      </c>
      <c r="E98" s="64">
        <v>416138</v>
      </c>
      <c r="F98" s="64">
        <v>64403</v>
      </c>
      <c r="G98" s="64">
        <v>55574</v>
      </c>
      <c r="H98" s="65">
        <f t="shared" si="4"/>
        <v>6.4229225314571398E-2</v>
      </c>
    </row>
    <row r="99" spans="1:8">
      <c r="A99" s="58" t="s">
        <v>10</v>
      </c>
      <c r="B99" s="59">
        <v>1963</v>
      </c>
      <c r="C99" s="59">
        <v>98511083</v>
      </c>
      <c r="D99" s="59">
        <v>34495297</v>
      </c>
      <c r="E99" s="59">
        <v>45755415</v>
      </c>
      <c r="F99" s="59">
        <v>14433800</v>
      </c>
      <c r="G99" s="59">
        <v>8108177</v>
      </c>
      <c r="H99" s="60">
        <f t="shared" si="4"/>
        <v>9.3709635337284638</v>
      </c>
    </row>
    <row r="100" spans="1:8">
      <c r="A100" s="62" t="s">
        <v>73</v>
      </c>
      <c r="B100" s="63">
        <v>699</v>
      </c>
      <c r="C100" s="64">
        <v>10297449</v>
      </c>
      <c r="D100" s="64">
        <v>3629951</v>
      </c>
      <c r="E100" s="64">
        <v>4991801</v>
      </c>
      <c r="F100" s="64">
        <v>1513632</v>
      </c>
      <c r="G100" s="64">
        <v>1151804</v>
      </c>
      <c r="H100" s="65">
        <f t="shared" si="4"/>
        <v>1.3311886607806636</v>
      </c>
    </row>
    <row r="101" spans="1:8">
      <c r="A101" s="62" t="s">
        <v>74</v>
      </c>
      <c r="B101" s="63">
        <v>757</v>
      </c>
      <c r="C101" s="64">
        <v>70449330</v>
      </c>
      <c r="D101" s="64">
        <v>24651715</v>
      </c>
      <c r="E101" s="64">
        <v>34575048</v>
      </c>
      <c r="F101" s="64">
        <v>10846751</v>
      </c>
      <c r="G101" s="64">
        <v>5279377</v>
      </c>
      <c r="H101" s="65">
        <f t="shared" si="4"/>
        <v>6.1015995763048547</v>
      </c>
    </row>
    <row r="102" spans="1:8">
      <c r="A102" s="72" t="s">
        <v>112</v>
      </c>
      <c r="B102" s="63"/>
      <c r="C102" s="64"/>
      <c r="D102" s="64"/>
      <c r="E102" s="64"/>
      <c r="F102" s="64"/>
      <c r="G102" s="64"/>
      <c r="H102" s="65"/>
    </row>
    <row r="103" spans="1:8">
      <c r="A103" s="71" t="s">
        <v>113</v>
      </c>
      <c r="B103" s="63">
        <v>332</v>
      </c>
      <c r="C103" s="64">
        <v>5248692</v>
      </c>
      <c r="D103" s="64">
        <v>1834657</v>
      </c>
      <c r="E103" s="64">
        <v>1277214</v>
      </c>
      <c r="F103" s="64">
        <v>401603</v>
      </c>
      <c r="G103" s="64">
        <v>324416</v>
      </c>
      <c r="H103" s="65">
        <f t="shared" si="4"/>
        <v>0.37494130995882957</v>
      </c>
    </row>
    <row r="104" spans="1:8">
      <c r="A104" s="72" t="s">
        <v>115</v>
      </c>
      <c r="B104" s="63"/>
      <c r="C104" s="64"/>
      <c r="D104" s="64"/>
      <c r="E104" s="64"/>
      <c r="F104" s="64"/>
      <c r="G104" s="64"/>
      <c r="H104" s="65"/>
    </row>
    <row r="105" spans="1:8">
      <c r="A105" s="71" t="s">
        <v>114</v>
      </c>
      <c r="B105" s="63">
        <v>42</v>
      </c>
      <c r="C105" s="64">
        <v>2041911</v>
      </c>
      <c r="D105" s="64">
        <v>714092</v>
      </c>
      <c r="E105" s="64">
        <v>129640</v>
      </c>
      <c r="F105" s="64">
        <v>23946</v>
      </c>
      <c r="G105" s="64">
        <v>20714</v>
      </c>
      <c r="H105" s="65">
        <f t="shared" si="4"/>
        <v>2.3940047021377479E-2</v>
      </c>
    </row>
    <row r="106" spans="1:8">
      <c r="A106" s="62" t="s">
        <v>75</v>
      </c>
      <c r="B106" s="63">
        <v>38</v>
      </c>
      <c r="C106" s="64">
        <v>458454</v>
      </c>
      <c r="D106" s="64">
        <v>159674</v>
      </c>
      <c r="E106" s="64">
        <v>381536</v>
      </c>
      <c r="F106" s="64">
        <v>137181</v>
      </c>
      <c r="G106" s="64">
        <v>53693</v>
      </c>
      <c r="H106" s="65">
        <f t="shared" si="4"/>
        <v>6.2055273955721781E-2</v>
      </c>
    </row>
    <row r="107" spans="1:8">
      <c r="A107" s="62" t="s">
        <v>76</v>
      </c>
      <c r="B107" s="63">
        <v>62</v>
      </c>
      <c r="C107" s="64">
        <v>9498863</v>
      </c>
      <c r="D107" s="64">
        <v>3325204</v>
      </c>
      <c r="E107" s="64">
        <v>4220837</v>
      </c>
      <c r="F107" s="64">
        <v>1467088</v>
      </c>
      <c r="G107" s="64">
        <v>1236046</v>
      </c>
      <c r="H107" s="65">
        <f t="shared" si="4"/>
        <v>1.428550707762168</v>
      </c>
    </row>
    <row r="108" spans="1:8">
      <c r="A108" s="71" t="s">
        <v>77</v>
      </c>
      <c r="B108" s="63">
        <v>20</v>
      </c>
      <c r="C108" s="64">
        <v>1969123</v>
      </c>
      <c r="D108" s="64">
        <v>690465</v>
      </c>
      <c r="E108" s="64">
        <v>1122959</v>
      </c>
      <c r="F108" s="64">
        <v>242564</v>
      </c>
      <c r="G108" s="64">
        <v>198612</v>
      </c>
      <c r="H108" s="65">
        <f t="shared" si="4"/>
        <v>0.22954429945977714</v>
      </c>
    </row>
    <row r="109" spans="1:8">
      <c r="A109" s="71" t="s">
        <v>78</v>
      </c>
      <c r="B109" s="63">
        <v>43</v>
      </c>
      <c r="C109" s="64">
        <v>7529740</v>
      </c>
      <c r="D109" s="64">
        <v>2634739</v>
      </c>
      <c r="E109" s="64">
        <v>3097878</v>
      </c>
      <c r="F109" s="64">
        <v>1224524</v>
      </c>
      <c r="G109" s="64">
        <v>1037434</v>
      </c>
      <c r="H109" s="65">
        <f t="shared" si="4"/>
        <v>1.1990064083023908</v>
      </c>
    </row>
    <row r="110" spans="1:8">
      <c r="A110" s="62" t="s">
        <v>79</v>
      </c>
      <c r="B110" s="63">
        <v>32</v>
      </c>
      <c r="C110" s="64">
        <v>516384</v>
      </c>
      <c r="D110" s="64">
        <v>180003</v>
      </c>
      <c r="E110" s="64">
        <v>179340</v>
      </c>
      <c r="F110" s="64">
        <v>43598</v>
      </c>
      <c r="G110" s="64">
        <v>42128</v>
      </c>
      <c r="H110" s="65">
        <f t="shared" si="4"/>
        <v>4.8689113687196597E-2</v>
      </c>
    </row>
    <row r="111" spans="1:8">
      <c r="A111" s="71" t="s">
        <v>80</v>
      </c>
      <c r="B111" s="82">
        <v>7</v>
      </c>
      <c r="C111" s="82">
        <v>15756</v>
      </c>
      <c r="D111" s="82">
        <v>5350</v>
      </c>
      <c r="E111" s="82">
        <v>1666</v>
      </c>
      <c r="F111" s="82">
        <v>182</v>
      </c>
      <c r="G111" s="82">
        <v>182</v>
      </c>
      <c r="H111" s="65">
        <f t="shared" si="4"/>
        <v>2.1034510755482767E-4</v>
      </c>
    </row>
    <row r="112" spans="1:8">
      <c r="A112" s="71" t="s">
        <v>273</v>
      </c>
      <c r="B112" s="82">
        <v>7</v>
      </c>
      <c r="C112" s="82">
        <v>487017</v>
      </c>
      <c r="D112" s="82">
        <v>170207</v>
      </c>
      <c r="E112" s="82">
        <v>177554</v>
      </c>
      <c r="F112" s="82">
        <v>43401</v>
      </c>
      <c r="G112" s="82">
        <v>41932</v>
      </c>
      <c r="H112" s="67">
        <f t="shared" si="4"/>
        <v>4.846258818675294E-2</v>
      </c>
    </row>
    <row r="113" spans="1:8">
      <c r="A113" s="74" t="s">
        <v>271</v>
      </c>
      <c r="B113" s="82"/>
      <c r="C113" s="82"/>
      <c r="D113" s="82"/>
      <c r="E113" s="82"/>
      <c r="F113" s="82"/>
      <c r="G113" s="82"/>
      <c r="H113" s="67"/>
    </row>
    <row r="114" spans="1:8">
      <c r="A114" s="79" t="s">
        <v>272</v>
      </c>
      <c r="B114" s="84">
        <v>18</v>
      </c>
      <c r="C114" s="85">
        <v>13611</v>
      </c>
      <c r="D114" s="85">
        <v>4446</v>
      </c>
      <c r="E114" s="84">
        <v>121</v>
      </c>
      <c r="F114" s="84">
        <v>14</v>
      </c>
      <c r="G114" s="84">
        <v>14</v>
      </c>
      <c r="H114" s="81">
        <f t="shared" si="4"/>
        <v>1.6180392888832898E-5</v>
      </c>
    </row>
    <row r="115" spans="1:8">
      <c r="A115" s="41"/>
      <c r="B115" s="41"/>
      <c r="C115" s="41"/>
      <c r="D115" s="41"/>
      <c r="E115" s="41"/>
      <c r="F115" s="41"/>
      <c r="G115" s="41"/>
      <c r="H115" s="41"/>
    </row>
    <row r="116" spans="1:8">
      <c r="A116" s="41" t="s">
        <v>81</v>
      </c>
      <c r="B116" s="41"/>
      <c r="C116" s="41"/>
      <c r="D116" s="41"/>
      <c r="E116" s="41"/>
      <c r="F116" s="41"/>
      <c r="G116" s="41"/>
      <c r="H116" s="41"/>
    </row>
    <row r="117" spans="1:8">
      <c r="A117" s="41" t="s">
        <v>83</v>
      </c>
      <c r="B117" s="41"/>
      <c r="C117" s="41"/>
      <c r="D117" s="41"/>
      <c r="E117" s="41"/>
      <c r="F117" s="41"/>
      <c r="G117" s="41"/>
      <c r="H117" s="41"/>
    </row>
    <row r="118" spans="1:8">
      <c r="A118" s="41" t="s">
        <v>82</v>
      </c>
      <c r="B118" s="41"/>
      <c r="C118" s="41"/>
      <c r="D118" s="41"/>
      <c r="E118" s="41"/>
      <c r="F118" s="41"/>
      <c r="G118" s="41"/>
      <c r="H118" s="41"/>
    </row>
    <row r="119" spans="1:8">
      <c r="A119" s="41"/>
      <c r="B119" s="41"/>
      <c r="C119" s="41"/>
      <c r="D119" s="41"/>
      <c r="E119" s="41"/>
      <c r="F119" s="41"/>
      <c r="G119" s="41"/>
      <c r="H119" s="41"/>
    </row>
    <row r="120" spans="1:8">
      <c r="A120" s="41" t="s">
        <v>287</v>
      </c>
      <c r="B120" s="41"/>
      <c r="C120" s="41"/>
      <c r="D120" s="41"/>
      <c r="E120" s="41"/>
      <c r="F120" s="41"/>
      <c r="G120" s="41"/>
      <c r="H120" s="41"/>
    </row>
  </sheetData>
  <printOptions horizontalCentered="1"/>
  <pageMargins left="0.1" right="0.1" top="0.1" bottom="0.1" header="0.1" footer="0.1"/>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Boddupalli, Aravind</cp:lastModifiedBy>
  <cp:lastPrinted>2020-03-25T19:54:33Z</cp:lastPrinted>
  <dcterms:created xsi:type="dcterms:W3CDTF">2007-10-16T15:33:53Z</dcterms:created>
  <dcterms:modified xsi:type="dcterms:W3CDTF">2020-03-25T19:54:44Z</dcterms:modified>
</cp:coreProperties>
</file>