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pstallworth\Desktop\"/>
    </mc:Choice>
  </mc:AlternateContent>
  <bookViews>
    <workbookView xWindow="360" yWindow="195" windowWidth="11340" windowHeight="6360"/>
  </bookViews>
  <sheets>
    <sheet name="IRA Deductions" sheetId="1" r:id="rId1"/>
  </sheets>
  <definedNames>
    <definedName name="_xlnm.Print_Area" localSheetId="0">'IRA Deductions'!$A$1:$D$51</definedName>
  </definedNames>
  <calcPr calcId="171027" concurrentCalc="0"/>
</workbook>
</file>

<file path=xl/calcChain.xml><?xml version="1.0" encoding="utf-8"?>
<calcChain xmlns="http://schemas.openxmlformats.org/spreadsheetml/2006/main">
  <c r="D40" i="1" l="1"/>
  <c r="D44" i="1"/>
  <c r="D43" i="1"/>
  <c r="D42" i="1"/>
  <c r="D31" i="1"/>
  <c r="D32" i="1"/>
  <c r="D33" i="1"/>
  <c r="D34" i="1"/>
  <c r="D35" i="1"/>
  <c r="D36" i="1"/>
  <c r="D37" i="1"/>
  <c r="D38" i="1"/>
  <c r="D39" i="1"/>
  <c r="C25" i="1"/>
  <c r="B25" i="1"/>
  <c r="D25" i="1"/>
  <c r="D30" i="1"/>
  <c r="D29" i="1"/>
  <c r="D28" i="1"/>
  <c r="D27" i="1"/>
  <c r="C26" i="1"/>
  <c r="B26" i="1"/>
  <c r="D26" i="1"/>
  <c r="C24" i="1"/>
  <c r="B24" i="1"/>
  <c r="D24" i="1"/>
  <c r="C23" i="1"/>
  <c r="B23" i="1"/>
  <c r="D23" i="1"/>
  <c r="C22" i="1"/>
  <c r="B22" i="1"/>
  <c r="D22" i="1"/>
  <c r="C21" i="1"/>
  <c r="B21" i="1"/>
  <c r="D21" i="1"/>
  <c r="C20" i="1"/>
  <c r="B20" i="1"/>
  <c r="D20" i="1"/>
  <c r="D19" i="1"/>
  <c r="C18" i="1"/>
  <c r="B18" i="1"/>
  <c r="D18" i="1"/>
  <c r="D17" i="1"/>
  <c r="D16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<sst xmlns="http://schemas.openxmlformats.org/spreadsheetml/2006/main" count="19" uniqueCount="19">
  <si>
    <t>Year</t>
  </si>
  <si>
    <t xml:space="preserve"> IRA contributions</t>
  </si>
  <si>
    <t xml:space="preserve">Number of tax </t>
  </si>
  <si>
    <t>returns deducting</t>
  </si>
  <si>
    <t>deductions</t>
  </si>
  <si>
    <t xml:space="preserve">Total IRA </t>
  </si>
  <si>
    <t>Average</t>
  </si>
  <si>
    <t>deduction</t>
  </si>
  <si>
    <t>per return</t>
  </si>
  <si>
    <t>(dollars)</t>
  </si>
  <si>
    <t>(thousands)</t>
  </si>
  <si>
    <t>(millons of</t>
  </si>
  <si>
    <t>dollars)</t>
  </si>
  <si>
    <t>Deduction for Contribution to Individual Retirement Accounts:</t>
  </si>
  <si>
    <t xml:space="preserve">Source: IRS, Statistics of Income, Individual Complete Report, </t>
  </si>
  <si>
    <t>Publication 1304, various years.</t>
  </si>
  <si>
    <t>http://www.irs.gov/uac/SOI-Tax-Stats-Individual-Income-Tax-Returns-Publication-1304-(Complete-Report)</t>
  </si>
  <si>
    <t>Table 1.3</t>
  </si>
  <si>
    <t>Number of Returns and Amount of Deduction, 1980-2015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</si>
</sst>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#,##0&quot;        &quot;;\-#,##0&quot;        &quot;;;@&quot;        &quot;"/>
  </numFmts>
  <fonts count="7" x14ac:knownFonts="1"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u/>
      <sz val="10"/>
      <color theme="10"/>
      <name val="Arial"/>
      <family val="2"/>
    </font>
    <font>
      <b/>
      <sz val="10"/>
      <name val="Avenir LT Std 65 Medium"/>
      <family val="2"/>
    </font>
    <font>
      <sz val="10"/>
      <name val="Avenir LT Std 65 Medium"/>
      <family val="2"/>
    </font>
    <font>
      <u/>
      <sz val="8"/>
      <color theme="10"/>
      <name val="Avenir LT Std 65 Medium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0" borderId="0"/>
  </cellStyleXfs>
  <cellXfs count="28">
    <xf numFmtId="0" fontId="0" fillId="0" borderId="0" xfId="0"/>
    <xf numFmtId="164" fontId="4" fillId="0" borderId="0" xfId="0" applyNumberFormat="1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/>
    <xf numFmtId="0" fontId="5" fillId="0" borderId="8" xfId="0" applyFont="1" applyBorder="1"/>
    <xf numFmtId="0" fontId="5" fillId="0" borderId="9" xfId="0" applyFont="1" applyBorder="1"/>
    <xf numFmtId="165" fontId="5" fillId="0" borderId="5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165" fontId="5" fillId="0" borderId="6" xfId="0" applyNumberFormat="1" applyFont="1" applyBorder="1" applyAlignment="1">
      <alignment horizontal="right"/>
    </xf>
    <xf numFmtId="0" fontId="5" fillId="0" borderId="0" xfId="0" applyFont="1"/>
    <xf numFmtId="0" fontId="6" fillId="0" borderId="0" xfId="1" applyFont="1"/>
    <xf numFmtId="0" fontId="5" fillId="0" borderId="0" xfId="0" applyFont="1"/>
    <xf numFmtId="165" fontId="5" fillId="0" borderId="11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0" xfId="0" applyFont="1"/>
    <xf numFmtId="0" fontId="6" fillId="0" borderId="0" xfId="1" applyFont="1"/>
  </cellXfs>
  <cellStyles count="3">
    <cellStyle name="Hyperlink" xfId="1" builtinId="8"/>
    <cellStyle name="Normal" xfId="0" builtinId="0"/>
    <cellStyle name="Normal 2" xfId="2"/>
  </cellStyles>
  <dxfs count="9"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none">
          <bgColor indexed="65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rs.gov/uac/SOI-Tax-Stats-Individual-Income-Tax-Returns-Publication-1304-(Complete-Report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1"/>
  <sheetViews>
    <sheetView showGridLines="0" tabSelected="1" zoomScaleNormal="100" workbookViewId="0">
      <selection activeCell="D12" sqref="D12"/>
    </sheetView>
  </sheetViews>
  <sheetFormatPr defaultRowHeight="13.5" x14ac:dyDescent="0.25"/>
  <cols>
    <col min="1" max="4" width="18.42578125" style="2" customWidth="1"/>
    <col min="5" max="16384" width="9.140625" style="2"/>
  </cols>
  <sheetData>
    <row r="1" spans="1:4" x14ac:dyDescent="0.25">
      <c r="A1" s="1">
        <v>43012</v>
      </c>
    </row>
    <row r="2" spans="1:4" x14ac:dyDescent="0.25">
      <c r="A2" s="1"/>
    </row>
    <row r="3" spans="1:4" x14ac:dyDescent="0.25">
      <c r="A3" s="3" t="s">
        <v>13</v>
      </c>
      <c r="B3" s="4"/>
      <c r="C3" s="4"/>
      <c r="D3" s="4"/>
    </row>
    <row r="4" spans="1:4" x14ac:dyDescent="0.25">
      <c r="A4" s="3" t="s">
        <v>18</v>
      </c>
      <c r="B4" s="4"/>
      <c r="C4" s="4"/>
      <c r="D4" s="4"/>
    </row>
    <row r="5" spans="1:4" ht="14.25" thickBot="1" x14ac:dyDescent="0.3">
      <c r="A5" s="5"/>
      <c r="B5" s="5"/>
      <c r="C5" s="5"/>
    </row>
    <row r="6" spans="1:4" ht="14.25" thickTop="1" x14ac:dyDescent="0.25">
      <c r="A6" s="6"/>
      <c r="B6" s="7" t="s">
        <v>2</v>
      </c>
      <c r="C6" s="7" t="s">
        <v>5</v>
      </c>
      <c r="D6" s="8" t="s">
        <v>6</v>
      </c>
    </row>
    <row r="7" spans="1:4" x14ac:dyDescent="0.25">
      <c r="A7" s="6"/>
      <c r="B7" s="7" t="s">
        <v>3</v>
      </c>
      <c r="C7" s="7" t="s">
        <v>4</v>
      </c>
      <c r="D7" s="9" t="s">
        <v>7</v>
      </c>
    </row>
    <row r="8" spans="1:4" x14ac:dyDescent="0.25">
      <c r="A8" s="6" t="s">
        <v>0</v>
      </c>
      <c r="B8" s="7" t="s">
        <v>1</v>
      </c>
      <c r="C8" s="7" t="s">
        <v>11</v>
      </c>
      <c r="D8" s="9" t="s">
        <v>8</v>
      </c>
    </row>
    <row r="9" spans="1:4" x14ac:dyDescent="0.25">
      <c r="A9" s="10"/>
      <c r="B9" s="11" t="s">
        <v>10</v>
      </c>
      <c r="C9" s="11" t="s">
        <v>12</v>
      </c>
      <c r="D9" s="12" t="s">
        <v>9</v>
      </c>
    </row>
    <row r="10" spans="1:4" x14ac:dyDescent="0.25">
      <c r="A10" s="13"/>
      <c r="B10" s="14"/>
      <c r="C10" s="14"/>
      <c r="D10" s="15"/>
    </row>
    <row r="11" spans="1:4" x14ac:dyDescent="0.25">
      <c r="A11" s="6">
        <v>1980</v>
      </c>
      <c r="B11" s="16">
        <v>2564.4209999999998</v>
      </c>
      <c r="C11" s="16">
        <v>3430.8939999999998</v>
      </c>
      <c r="D11" s="16">
        <f>C11*1000/B11</f>
        <v>1337.8825083712854</v>
      </c>
    </row>
    <row r="12" spans="1:4" x14ac:dyDescent="0.25">
      <c r="A12" s="6">
        <v>1981</v>
      </c>
      <c r="B12" s="16">
        <v>3415.0529999999999</v>
      </c>
      <c r="C12" s="16">
        <v>4750.1899999999996</v>
      </c>
      <c r="D12" s="16">
        <f t="shared" ref="D12:D46" si="0">C12*1000/B12</f>
        <v>1390.9564507490807</v>
      </c>
    </row>
    <row r="13" spans="1:4" x14ac:dyDescent="0.25">
      <c r="A13" s="6">
        <v>1982</v>
      </c>
      <c r="B13" s="16">
        <v>12010.038</v>
      </c>
      <c r="C13" s="16">
        <v>28273.851999999999</v>
      </c>
      <c r="D13" s="16">
        <f t="shared" si="0"/>
        <v>2354.1850575327071</v>
      </c>
    </row>
    <row r="14" spans="1:4" x14ac:dyDescent="0.25">
      <c r="A14" s="6">
        <v>1983</v>
      </c>
      <c r="B14" s="16">
        <v>13613.166999999999</v>
      </c>
      <c r="C14" s="16">
        <v>32060.627</v>
      </c>
      <c r="D14" s="16">
        <f t="shared" si="0"/>
        <v>2355.1189080395475</v>
      </c>
    </row>
    <row r="15" spans="1:4" x14ac:dyDescent="0.25">
      <c r="A15" s="6">
        <v>1984</v>
      </c>
      <c r="B15" s="16">
        <v>15232.856</v>
      </c>
      <c r="C15" s="16">
        <v>35374.423999999999</v>
      </c>
      <c r="D15" s="16">
        <f t="shared" si="0"/>
        <v>2322.2450208943092</v>
      </c>
    </row>
    <row r="16" spans="1:4" x14ac:dyDescent="0.25">
      <c r="A16" s="6">
        <v>1985</v>
      </c>
      <c r="B16" s="16">
        <v>16205.846</v>
      </c>
      <c r="C16" s="16">
        <v>38211.574000000001</v>
      </c>
      <c r="D16" s="16">
        <f t="shared" si="0"/>
        <v>2357.8882583482527</v>
      </c>
    </row>
    <row r="17" spans="1:4" x14ac:dyDescent="0.25">
      <c r="A17" s="6">
        <v>1986</v>
      </c>
      <c r="B17" s="16">
        <v>15535.531000000001</v>
      </c>
      <c r="C17" s="16">
        <v>37758.392999999996</v>
      </c>
      <c r="D17" s="16">
        <f t="shared" si="0"/>
        <v>2430.4539703213231</v>
      </c>
    </row>
    <row r="18" spans="1:4" x14ac:dyDescent="0.25">
      <c r="A18" s="6">
        <v>1987</v>
      </c>
      <c r="B18" s="16">
        <f>(6799280+2944294)/1000</f>
        <v>9743.5740000000005</v>
      </c>
      <c r="C18" s="16">
        <f>(10342201+3723521)/1000</f>
        <v>14065.722</v>
      </c>
      <c r="D18" s="16">
        <f t="shared" si="0"/>
        <v>1443.5895904316012</v>
      </c>
    </row>
    <row r="19" spans="1:4" x14ac:dyDescent="0.25">
      <c r="A19" s="6">
        <v>1988</v>
      </c>
      <c r="B19" s="16">
        <v>6361.4210000000003</v>
      </c>
      <c r="C19" s="16">
        <v>11881.754000000001</v>
      </c>
      <c r="D19" s="16">
        <f t="shared" si="0"/>
        <v>1867.7830000561194</v>
      </c>
    </row>
    <row r="20" spans="1:4" x14ac:dyDescent="0.25">
      <c r="A20" s="6">
        <v>1989</v>
      </c>
      <c r="B20" s="16">
        <f>(5280531+2372984)/1000</f>
        <v>7653.5150000000003</v>
      </c>
      <c r="C20" s="16">
        <f>(7806631+3022063)/1000</f>
        <v>10828.694</v>
      </c>
      <c r="D20" s="16">
        <f t="shared" si="0"/>
        <v>1414.8654572441551</v>
      </c>
    </row>
    <row r="21" spans="1:4" x14ac:dyDescent="0.25">
      <c r="A21" s="6">
        <v>1990</v>
      </c>
      <c r="B21" s="16">
        <f>(4761622+2106852)/1000</f>
        <v>6868.4740000000002</v>
      </c>
      <c r="C21" s="16">
        <f>(7128241+2729979)/1000</f>
        <v>9858.2199999999993</v>
      </c>
      <c r="D21" s="16">
        <f t="shared" si="0"/>
        <v>1435.2853341222519</v>
      </c>
    </row>
    <row r="22" spans="1:4" x14ac:dyDescent="0.25">
      <c r="A22" s="6">
        <v>1991</v>
      </c>
      <c r="B22" s="16">
        <f>(4211741+1912395)/1000</f>
        <v>6124.1360000000004</v>
      </c>
      <c r="C22" s="16">
        <f>(6400933+2629244)/1000</f>
        <v>9030.1769999999997</v>
      </c>
      <c r="D22" s="16">
        <f t="shared" si="0"/>
        <v>1474.522610209832</v>
      </c>
    </row>
    <row r="23" spans="1:4" x14ac:dyDescent="0.25">
      <c r="A23" s="6">
        <v>1992</v>
      </c>
      <c r="B23" s="16">
        <f>(4036901+1837085)/1000</f>
        <v>5873.9859999999999</v>
      </c>
      <c r="C23" s="16">
        <f>(6191865+2504195)/1000</f>
        <v>8696.06</v>
      </c>
      <c r="D23" s="16">
        <f t="shared" si="0"/>
        <v>1480.4359424758588</v>
      </c>
    </row>
    <row r="24" spans="1:4" x14ac:dyDescent="0.25">
      <c r="A24" s="6">
        <v>1993</v>
      </c>
      <c r="B24" s="16">
        <f>(3998976+1799919)/1000</f>
        <v>5798.8950000000004</v>
      </c>
      <c r="C24" s="16">
        <f>(6050274+2477126)/1000</f>
        <v>8527.4</v>
      </c>
      <c r="D24" s="16">
        <f t="shared" si="0"/>
        <v>1470.5215390173471</v>
      </c>
    </row>
    <row r="25" spans="1:4" x14ac:dyDescent="0.25">
      <c r="A25" s="6">
        <v>1994</v>
      </c>
      <c r="B25" s="16">
        <f>(3902183+1707973)/1000</f>
        <v>5610.1559999999999</v>
      </c>
      <c r="C25" s="16">
        <f>(5974238+2414533)/1000</f>
        <v>8388.7710000000006</v>
      </c>
      <c r="D25" s="16">
        <f t="shared" si="0"/>
        <v>1495.2830188679245</v>
      </c>
    </row>
    <row r="26" spans="1:4" x14ac:dyDescent="0.25">
      <c r="A26" s="6">
        <v>1995</v>
      </c>
      <c r="B26" s="16">
        <f>(3889574+1661103)/1000</f>
        <v>5550.6769999999997</v>
      </c>
      <c r="C26" s="16">
        <f>(5944655+2393359)/1000</f>
        <v>8338.0139999999992</v>
      </c>
      <c r="D26" s="16">
        <f t="shared" si="0"/>
        <v>1502.1616282121981</v>
      </c>
    </row>
    <row r="27" spans="1:4" x14ac:dyDescent="0.25">
      <c r="A27" s="6">
        <v>1996</v>
      </c>
      <c r="B27" s="16">
        <v>5633.8890000000001</v>
      </c>
      <c r="C27" s="16">
        <v>8627.5339999999997</v>
      </c>
      <c r="D27" s="16">
        <f t="shared" si="0"/>
        <v>1531.3638589613674</v>
      </c>
    </row>
    <row r="28" spans="1:4" x14ac:dyDescent="0.25">
      <c r="A28" s="6">
        <v>1997</v>
      </c>
      <c r="B28" s="16">
        <v>4085.87</v>
      </c>
      <c r="C28" s="16">
        <v>8685.1479999999992</v>
      </c>
      <c r="D28" s="16">
        <f t="shared" si="0"/>
        <v>2125.6545117686073</v>
      </c>
    </row>
    <row r="29" spans="1:4" x14ac:dyDescent="0.25">
      <c r="A29" s="6">
        <v>1998</v>
      </c>
      <c r="B29" s="16">
        <v>3868.0169999999998</v>
      </c>
      <c r="C29" s="16">
        <v>8188.4520000000002</v>
      </c>
      <c r="D29" s="16">
        <f t="shared" si="0"/>
        <v>2116.9638085871907</v>
      </c>
    </row>
    <row r="30" spans="1:4" x14ac:dyDescent="0.25">
      <c r="A30" s="6">
        <v>1999</v>
      </c>
      <c r="B30" s="16">
        <v>3687.1489999999999</v>
      </c>
      <c r="C30" s="16">
        <v>7883.4380000000001</v>
      </c>
      <c r="D30" s="16">
        <f t="shared" si="0"/>
        <v>2138.0850082272241</v>
      </c>
    </row>
    <row r="31" spans="1:4" x14ac:dyDescent="0.25">
      <c r="A31" s="6">
        <v>2000</v>
      </c>
      <c r="B31" s="16">
        <v>3505.0329999999999</v>
      </c>
      <c r="C31" s="16">
        <v>7477.0739999999996</v>
      </c>
      <c r="D31" s="16">
        <f t="shared" si="0"/>
        <v>2133.2392590882882</v>
      </c>
    </row>
    <row r="32" spans="1:4" x14ac:dyDescent="0.25">
      <c r="A32" s="6">
        <v>2001</v>
      </c>
      <c r="B32" s="16">
        <v>3448.4569999999999</v>
      </c>
      <c r="C32" s="16">
        <v>7406.866</v>
      </c>
      <c r="D32" s="16">
        <f t="shared" si="0"/>
        <v>2147.8783119522732</v>
      </c>
    </row>
    <row r="33" spans="1:12" x14ac:dyDescent="0.25">
      <c r="A33" s="6">
        <v>2002</v>
      </c>
      <c r="B33" s="16">
        <v>3277.6709999999998</v>
      </c>
      <c r="C33" s="16">
        <v>9462.4040000000005</v>
      </c>
      <c r="D33" s="16">
        <f t="shared" si="0"/>
        <v>2886.9291640314113</v>
      </c>
    </row>
    <row r="34" spans="1:12" x14ac:dyDescent="0.25">
      <c r="A34" s="6">
        <v>2003</v>
      </c>
      <c r="B34" s="16">
        <v>3418.4940000000001</v>
      </c>
      <c r="C34" s="16">
        <v>10006.814</v>
      </c>
      <c r="D34" s="16">
        <f t="shared" si="0"/>
        <v>2927.2580264876869</v>
      </c>
    </row>
    <row r="35" spans="1:12" x14ac:dyDescent="0.25">
      <c r="A35" s="6">
        <v>2004</v>
      </c>
      <c r="B35" s="16">
        <v>3330.7629999999999</v>
      </c>
      <c r="C35" s="16">
        <v>10028.607</v>
      </c>
      <c r="D35" s="16">
        <f t="shared" si="0"/>
        <v>3010.9038079262918</v>
      </c>
    </row>
    <row r="36" spans="1:12" x14ac:dyDescent="0.25">
      <c r="A36" s="6">
        <v>2005</v>
      </c>
      <c r="B36" s="16">
        <v>3256.0659999999998</v>
      </c>
      <c r="C36" s="16">
        <v>12003.037</v>
      </c>
      <c r="D36" s="16">
        <f t="shared" si="0"/>
        <v>3686.3617015134218</v>
      </c>
    </row>
    <row r="37" spans="1:12" x14ac:dyDescent="0.25">
      <c r="A37" s="6">
        <v>2006</v>
      </c>
      <c r="B37" s="16">
        <v>3230.5309999999999</v>
      </c>
      <c r="C37" s="16">
        <v>12533.505999999999</v>
      </c>
      <c r="D37" s="16">
        <f t="shared" si="0"/>
        <v>3879.7046058372448</v>
      </c>
    </row>
    <row r="38" spans="1:12" x14ac:dyDescent="0.25">
      <c r="A38" s="6">
        <v>2007</v>
      </c>
      <c r="B38" s="16">
        <v>3299.7730000000001</v>
      </c>
      <c r="C38" s="16">
        <v>12876.504000000001</v>
      </c>
      <c r="D38" s="16">
        <f t="shared" si="0"/>
        <v>3902.2393358573454</v>
      </c>
    </row>
    <row r="39" spans="1:12" x14ac:dyDescent="0.25">
      <c r="A39" s="6">
        <v>2008</v>
      </c>
      <c r="B39" s="17">
        <v>2739.6750000000002</v>
      </c>
      <c r="C39" s="18">
        <v>11665.531999999999</v>
      </c>
      <c r="D39" s="16">
        <f t="shared" si="0"/>
        <v>4257.9984852217867</v>
      </c>
      <c r="L39" s="25"/>
    </row>
    <row r="40" spans="1:12" x14ac:dyDescent="0.25">
      <c r="A40" s="6">
        <v>2009</v>
      </c>
      <c r="B40" s="16">
        <v>2588</v>
      </c>
      <c r="C40" s="16">
        <v>11215</v>
      </c>
      <c r="D40" s="16">
        <f>C40*1000/B40</f>
        <v>4333.462132921175</v>
      </c>
    </row>
    <row r="41" spans="1:12" x14ac:dyDescent="0.25">
      <c r="A41" s="6">
        <v>2010</v>
      </c>
      <c r="B41" s="19">
        <v>2583</v>
      </c>
      <c r="C41" s="16">
        <v>11443</v>
      </c>
      <c r="D41" s="16">
        <v>4430</v>
      </c>
    </row>
    <row r="42" spans="1:12" x14ac:dyDescent="0.25">
      <c r="A42" s="6">
        <v>2011</v>
      </c>
      <c r="B42" s="18">
        <v>2562.8139999999999</v>
      </c>
      <c r="C42" s="18">
        <v>11043.873</v>
      </c>
      <c r="D42" s="19">
        <f t="shared" si="0"/>
        <v>4309.2760535879706</v>
      </c>
    </row>
    <row r="43" spans="1:12" x14ac:dyDescent="0.25">
      <c r="A43" s="6">
        <v>2012</v>
      </c>
      <c r="B43" s="17">
        <v>2575.337</v>
      </c>
      <c r="C43" s="18">
        <v>11795.245000000001</v>
      </c>
      <c r="D43" s="19">
        <f t="shared" si="0"/>
        <v>4580.0782577192813</v>
      </c>
    </row>
    <row r="44" spans="1:12" s="21" customFormat="1" x14ac:dyDescent="0.25">
      <c r="A44" s="6">
        <v>2013</v>
      </c>
      <c r="B44" s="18">
        <v>2713.32</v>
      </c>
      <c r="C44" s="18">
        <v>12972.665000000001</v>
      </c>
      <c r="D44" s="19">
        <f t="shared" ref="D44" si="1">C44*1000/B44</f>
        <v>4781.1039611988263</v>
      </c>
    </row>
    <row r="45" spans="1:12" s="23" customFormat="1" x14ac:dyDescent="0.25">
      <c r="A45" s="6">
        <v>2014</v>
      </c>
      <c r="B45" s="18">
        <v>2707.65</v>
      </c>
      <c r="C45" s="18">
        <v>13229.272000000001</v>
      </c>
      <c r="D45" s="19">
        <v>4885.8870238029285</v>
      </c>
    </row>
    <row r="46" spans="1:12" x14ac:dyDescent="0.25">
      <c r="A46" s="10">
        <v>2015</v>
      </c>
      <c r="B46" s="20">
        <v>2641</v>
      </c>
      <c r="C46" s="20">
        <v>13044</v>
      </c>
      <c r="D46" s="24">
        <v>4939.0382430897398</v>
      </c>
    </row>
    <row r="48" spans="1:12" x14ac:dyDescent="0.25">
      <c r="A48" s="26" t="s">
        <v>14</v>
      </c>
      <c r="B48" s="26"/>
      <c r="C48" s="26"/>
      <c r="D48" s="26"/>
    </row>
    <row r="49" spans="1:5" x14ac:dyDescent="0.25">
      <c r="A49" s="26" t="s">
        <v>15</v>
      </c>
      <c r="B49" s="26"/>
      <c r="C49" s="26"/>
      <c r="D49" s="26"/>
    </row>
    <row r="50" spans="1:5" x14ac:dyDescent="0.25">
      <c r="A50" s="27" t="s">
        <v>16</v>
      </c>
      <c r="B50" s="27"/>
      <c r="C50" s="27"/>
      <c r="D50" s="27"/>
      <c r="E50" s="22"/>
    </row>
    <row r="51" spans="1:5" x14ac:dyDescent="0.25">
      <c r="A51" s="26" t="s">
        <v>17</v>
      </c>
      <c r="B51" s="26"/>
      <c r="C51" s="26"/>
      <c r="D51" s="26"/>
    </row>
  </sheetData>
  <mergeCells count="4">
    <mergeCell ref="A48:D48"/>
    <mergeCell ref="A49:D49"/>
    <mergeCell ref="A50:D50"/>
    <mergeCell ref="A51:D51"/>
  </mergeCells>
  <phoneticPr fontId="1" type="noConversion"/>
  <conditionalFormatting sqref="B40:C43 B46:C46">
    <cfRule type="cellIs" dxfId="8" priority="7" stopIfTrue="1" operator="equal">
      <formula>1</formula>
    </cfRule>
    <cfRule type="cellIs" dxfId="7" priority="8" stopIfTrue="1" operator="equal">
      <formula>2</formula>
    </cfRule>
  </conditionalFormatting>
  <conditionalFormatting sqref="B35:C37">
    <cfRule type="cellIs" dxfId="6" priority="9" stopIfTrue="1" operator="between">
      <formula>"*1"</formula>
      <formula>"*9"</formula>
    </cfRule>
  </conditionalFormatting>
  <conditionalFormatting sqref="B38:C39">
    <cfRule type="cellIs" dxfId="5" priority="5" stopIfTrue="1" operator="equal">
      <formula>1</formula>
    </cfRule>
    <cfRule type="cellIs" dxfId="4" priority="6" stopIfTrue="1" operator="equal">
      <formula>2</formula>
    </cfRule>
  </conditionalFormatting>
  <conditionalFormatting sqref="B44:C44">
    <cfRule type="cellIs" dxfId="3" priority="3" stopIfTrue="1" operator="equal">
      <formula>1</formula>
    </cfRule>
    <cfRule type="cellIs" dxfId="2" priority="4" stopIfTrue="1" operator="equal">
      <formula>2</formula>
    </cfRule>
  </conditionalFormatting>
  <conditionalFormatting sqref="B45:C45">
    <cfRule type="cellIs" dxfId="1" priority="1" stopIfTrue="1" operator="equal">
      <formula>1</formula>
    </cfRule>
    <cfRule type="cellIs" dxfId="0" priority="2" stopIfTrue="1" operator="equal">
      <formula>2</formula>
    </cfRule>
  </conditionalFormatting>
  <hyperlinks>
    <hyperlink ref="A50" r:id="rId1"/>
  </hyperlinks>
  <printOptions horizontalCentered="1" verticalCentered="1"/>
  <pageMargins left="0.25" right="0.25" top="0.25" bottom="0.25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IRA Deductions</vt:lpstr>
      <vt:lpstr>'IRA Deductions'!Print_Area</vt:lpstr>
    </vt:vector>
  </TitlesOfParts>
  <Company>The Urban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Kobes</dc:creator>
  <cp:lastModifiedBy>Stallworth, Philip</cp:lastModifiedBy>
  <cp:lastPrinted>2017-05-03T13:20:42Z</cp:lastPrinted>
  <dcterms:created xsi:type="dcterms:W3CDTF">2002-01-04T15:54:18Z</dcterms:created>
  <dcterms:modified xsi:type="dcterms:W3CDTF">2017-10-04T12:23:42Z</dcterms:modified>
</cp:coreProperties>
</file>