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comments8.xml" ContentType="application/vnd.openxmlformats-officedocument.spreadsheetml.comments+xml"/>
  <Override PartName="/xl/drawings/drawing13.xml" ContentType="application/vnd.openxmlformats-officedocument.drawing+xml"/>
  <Override PartName="/xl/comments9.xml" ContentType="application/vnd.openxmlformats-officedocument.spreadsheetml.comments+xml"/>
  <Override PartName="/xl/drawings/drawing14.xml" ContentType="application/vnd.openxmlformats-officedocument.drawing+xml"/>
  <Override PartName="/xl/comments10.xml" ContentType="application/vnd.openxmlformats-officedocument.spreadsheetml.comments+xml"/>
  <Override PartName="/xl/drawings/drawing15.xml" ContentType="application/vnd.openxmlformats-officedocument.drawing+xml"/>
  <Override PartName="/xl/comments11.xml" ContentType="application/vnd.openxmlformats-officedocument.spreadsheetml.comments+xml"/>
  <Override PartName="/xl/drawings/drawing16.xml" ContentType="application/vnd.openxmlformats-officedocument.drawing+xml"/>
  <Override PartName="/xl/comments12.xml" ContentType="application/vnd.openxmlformats-officedocument.spreadsheetml.comments+xml"/>
  <Override PartName="/xl/drawings/drawing17.xml" ContentType="application/vnd.openxmlformats-officedocument.drawing+xml"/>
  <Override PartName="/xl/comments13.xml" ContentType="application/vnd.openxmlformats-officedocument.spreadsheetml.comments+xml"/>
  <Override PartName="/xl/drawings/drawing18.xml" ContentType="application/vnd.openxmlformats-officedocument.drawing+xml"/>
  <Override PartName="/xl/comments14.xml" ContentType="application/vnd.openxmlformats-officedocument.spreadsheetml.comments+xml"/>
  <Override PartName="/xl/drawings/drawing19.xml" ContentType="application/vnd.openxmlformats-officedocument.drawing+xml"/>
  <Override PartName="/xl/comments15.xml" ContentType="application/vnd.openxmlformats-officedocument.spreadsheetml.comments+xml"/>
  <Override PartName="/xl/drawings/drawing20.xml" ContentType="application/vnd.openxmlformats-officedocument.drawing+xml"/>
  <Override PartName="/xl/comments16.xml" ContentType="application/vnd.openxmlformats-officedocument.spreadsheetml.comments+xml"/>
  <Override PartName="/xl/drawings/drawing21.xml" ContentType="application/vnd.openxmlformats-officedocument.drawing+xml"/>
  <Override PartName="/xl/comments17.xml" ContentType="application/vnd.openxmlformats-officedocument.spreadsheetml.comments+xml"/>
  <Override PartName="/xl/drawings/drawing22.xml" ContentType="application/vnd.openxmlformats-officedocument.drawing+xml"/>
  <Override PartName="/xl/comments18.xml" ContentType="application/vnd.openxmlformats-officedocument.spreadsheetml.comments+xml"/>
  <Override PartName="/xl/drawings/drawing23.xml" ContentType="application/vnd.openxmlformats-officedocument.drawing+xml"/>
  <Override PartName="/xl/comments19.xml" ContentType="application/vnd.openxmlformats-officedocument.spreadsheetml.comments+xml"/>
  <Override PartName="/xl/drawings/drawing24.xml" ContentType="application/vnd.openxmlformats-officedocument.drawing+xml"/>
  <Override PartName="/xl/comments20.xml" ContentType="application/vnd.openxmlformats-officedocument.spreadsheetml.comments+xml"/>
  <Override PartName="/xl/drawings/drawing25.xml" ContentType="application/vnd.openxmlformats-officedocument.drawing+xml"/>
  <Override PartName="/xl/comments21.xml" ContentType="application/vnd.openxmlformats-officedocument.spreadsheetml.comments+xml"/>
  <Override PartName="/xl/drawings/drawing26.xml" ContentType="application/vnd.openxmlformats-officedocument.drawing+xml"/>
  <Override PartName="/xl/comments22.xml" ContentType="application/vnd.openxmlformats-officedocument.spreadsheetml.comments+xml"/>
  <Override PartName="/xl/drawings/drawing27.xml" ContentType="application/vnd.openxmlformats-officedocument.drawing+xml"/>
  <Override PartName="/xl/comments23.xml" ContentType="application/vnd.openxmlformats-officedocument.spreadsheetml.comments+xml"/>
  <Override PartName="/xl/drawings/drawing28.xml" ContentType="application/vnd.openxmlformats-officedocument.drawing+xml"/>
  <Override PartName="/xl/comments24.xml" ContentType="application/vnd.openxmlformats-officedocument.spreadsheetml.comments+xml"/>
  <Override PartName="/xl/drawings/drawing29.xml" ContentType="application/vnd.openxmlformats-officedocument.drawing+xml"/>
  <Override PartName="/xl/comments25.xml" ContentType="application/vnd.openxmlformats-officedocument.spreadsheetml.comments+xml"/>
  <Override PartName="/xl/drawings/drawing30.xml" ContentType="application/vnd.openxmlformats-officedocument.drawing+xml"/>
  <Override PartName="/xl/comments26.xml" ContentType="application/vnd.openxmlformats-officedocument.spreadsheetml.comments+xml"/>
  <Override PartName="/xl/drawings/drawing31.xml" ContentType="application/vnd.openxmlformats-officedocument.drawing+xml"/>
  <Override PartName="/xl/comments27.xml" ContentType="application/vnd.openxmlformats-officedocument.spreadsheetml.comments+xml"/>
  <Override PartName="/xl/drawings/drawing32.xml" ContentType="application/vnd.openxmlformats-officedocument.drawing+xml"/>
  <Override PartName="/xl/comments28.xml" ContentType="application/vnd.openxmlformats-officedocument.spreadsheetml.comments+xml"/>
  <Override PartName="/xl/drawings/drawing33.xml" ContentType="application/vnd.openxmlformats-officedocument.drawing+xml"/>
  <Override PartName="/xl/comments29.xml" ContentType="application/vnd.openxmlformats-officedocument.spreadsheetml.comments+xml"/>
  <Override PartName="/xl/drawings/drawing34.xml" ContentType="application/vnd.openxmlformats-officedocument.drawing+xml"/>
  <Override PartName="/xl/comments30.xml" ContentType="application/vnd.openxmlformats-officedocument.spreadsheetml.comments+xml"/>
  <Override PartName="/xl/drawings/drawing35.xml" ContentType="application/vnd.openxmlformats-officedocument.drawing+xml"/>
  <Override PartName="/xl/comments31.xml" ContentType="application/vnd.openxmlformats-officedocument.spreadsheetml.comments+xml"/>
  <Override PartName="/xl/drawings/drawing36.xml" ContentType="application/vnd.openxmlformats-officedocument.drawing+xml"/>
  <Override PartName="/xl/comments32.xml" ContentType="application/vnd.openxmlformats-officedocument.spreadsheetml.comments+xml"/>
  <Override PartName="/xl/drawings/drawing37.xml" ContentType="application/vnd.openxmlformats-officedocument.drawing+xml"/>
  <Override PartName="/xl/comments3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mc:AlternateContent xmlns:mc="http://schemas.openxmlformats.org/markup-compatibility/2006">
    <mc:Choice Requires="x15">
      <x15ac:absPath xmlns:x15ac="http://schemas.microsoft.com/office/spreadsheetml/2010/11/ac" url="D:\Users\CLu\Downloads\"/>
    </mc:Choice>
  </mc:AlternateContent>
  <bookViews>
    <workbookView xWindow="6480" yWindow="270" windowWidth="14085" windowHeight="8055" tabRatio="845"/>
  </bookViews>
  <sheets>
    <sheet name="2017" sheetId="57" r:id="rId1"/>
    <sheet name="2016" sheetId="56" r:id="rId2"/>
    <sheet name="2015" sheetId="55" r:id="rId3"/>
    <sheet name="2014" sheetId="54" r:id="rId4"/>
    <sheet name="2013" sheetId="33" r:id="rId5"/>
    <sheet name="2012" sheetId="32" r:id="rId6"/>
    <sheet name="2011" sheetId="31" r:id="rId7"/>
    <sheet name="2010" sheetId="30" r:id="rId8"/>
    <sheet name="2009" sheetId="29" r:id="rId9"/>
    <sheet name="2008" sheetId="28" r:id="rId10"/>
    <sheet name="2007" sheetId="8" r:id="rId11"/>
    <sheet name="2006" sheetId="7" r:id="rId12"/>
    <sheet name="2005" sheetId="6" r:id="rId13"/>
    <sheet name="2004" sheetId="5" r:id="rId14"/>
    <sheet name="2003" sheetId="4" r:id="rId15"/>
    <sheet name="2002" sheetId="3" r:id="rId16"/>
    <sheet name="2001" sheetId="2" r:id="rId17"/>
    <sheet name="2000" sheetId="1" r:id="rId18"/>
    <sheet name="1999" sheetId="35" r:id="rId19"/>
    <sheet name="1998" sheetId="36" r:id="rId20"/>
    <sheet name="1997" sheetId="37" r:id="rId21"/>
    <sheet name="1996" sheetId="38" r:id="rId22"/>
    <sheet name="1995" sheetId="39" r:id="rId23"/>
    <sheet name="1994" sheetId="40" r:id="rId24"/>
    <sheet name="1993" sheetId="41" r:id="rId25"/>
    <sheet name="1992" sheetId="42" r:id="rId26"/>
    <sheet name="1991" sheetId="43" r:id="rId27"/>
    <sheet name="1990" sheetId="44" r:id="rId28"/>
    <sheet name="1989" sheetId="45" r:id="rId29"/>
    <sheet name="1988" sheetId="46" r:id="rId30"/>
    <sheet name="1987" sheetId="47" r:id="rId31"/>
    <sheet name="1986" sheetId="48" r:id="rId32"/>
    <sheet name="1985" sheetId="49" r:id="rId33"/>
    <sheet name="1984" sheetId="50" r:id="rId34"/>
    <sheet name="1983" sheetId="51" r:id="rId35"/>
    <sheet name="1982" sheetId="52" r:id="rId36"/>
    <sheet name="1981" sheetId="53" r:id="rId37"/>
  </sheets>
  <definedNames>
    <definedName name="_xlnm.Print_Area" localSheetId="36">'1981'!$A$1:$F$81</definedName>
    <definedName name="_xlnm.Print_Area" localSheetId="35">'1982'!$A$1:$F$82</definedName>
    <definedName name="_xlnm.Print_Area" localSheetId="34">'1983'!$A$1:$F$82</definedName>
    <definedName name="_xlnm.Print_Area" localSheetId="33">'1984'!$A$1:$F$83</definedName>
    <definedName name="_xlnm.Print_Area" localSheetId="32">'1985'!$A$1:$F$83</definedName>
    <definedName name="_xlnm.Print_Area" localSheetId="31">'1986'!$A$1:$F$84</definedName>
    <definedName name="_xlnm.Print_Area" localSheetId="30">'1987'!$A$1:$F$82</definedName>
    <definedName name="_xlnm.Print_Area" localSheetId="29">'1988'!$A$1:$F$82</definedName>
    <definedName name="_xlnm.Print_Area" localSheetId="28">'1989'!$A$1:$F$81</definedName>
    <definedName name="_xlnm.Print_Area" localSheetId="27">'1990'!$A$1:$F$78</definedName>
    <definedName name="_xlnm.Print_Area" localSheetId="26">'1991'!$A$1:$F$80</definedName>
    <definedName name="_xlnm.Print_Area" localSheetId="25">'1992'!$A$1:$F$79</definedName>
    <definedName name="_xlnm.Print_Area" localSheetId="24">'1993'!$A$1:$F$78</definedName>
    <definedName name="_xlnm.Print_Area" localSheetId="23">'1994'!$A$1:$F$77</definedName>
    <definedName name="_xlnm.Print_Area" localSheetId="22">'1995'!$A$1:$F$76</definedName>
    <definedName name="_xlnm.Print_Area" localSheetId="21">'1996'!$A$1:$F$77</definedName>
    <definedName name="_xlnm.Print_Area" localSheetId="20">'1997'!$A$1:$F$77</definedName>
    <definedName name="_xlnm.Print_Area" localSheetId="19">'1998'!$A$1:$F$78</definedName>
    <definedName name="_xlnm.Print_Area" localSheetId="18">'1999'!$A$1:$F$76</definedName>
    <definedName name="_xlnm.Print_Area" localSheetId="17">'2000'!$A$1:$F$87</definedName>
    <definedName name="_xlnm.Print_Area" localSheetId="16">'2001'!$A$1:$F$87</definedName>
    <definedName name="_xlnm.Print_Area" localSheetId="15">'2002'!$A$1:$F$86</definedName>
    <definedName name="_xlnm.Print_Area" localSheetId="14">'2003'!$A$1:$F$88</definedName>
    <definedName name="_xlnm.Print_Area" localSheetId="13">'2004'!$A$1:$F$88</definedName>
    <definedName name="_xlnm.Print_Area" localSheetId="12">'2005'!$A$1:$F$89</definedName>
    <definedName name="_xlnm.Print_Area" localSheetId="11">'2006'!$A$1:$F$92</definedName>
    <definedName name="_xlnm.Print_Area" localSheetId="10">'2007'!$A$1:$F$92</definedName>
    <definedName name="_xlnm.Print_Area" localSheetId="9">'2008'!$A$1:$F$93</definedName>
    <definedName name="_xlnm.Print_Area" localSheetId="8">'2009'!$A$1:$F$92</definedName>
    <definedName name="_xlnm.Print_Area" localSheetId="7">'2010'!$A$1:$F$93</definedName>
    <definedName name="_xlnm.Print_Area" localSheetId="6">'2011'!$A$1:$F$93</definedName>
    <definedName name="_xlnm.Print_Area" localSheetId="5">'2012'!$A$1:$F$104</definedName>
    <definedName name="_xlnm.Print_Area" localSheetId="4">'2013'!$A$1:$F$104</definedName>
    <definedName name="_xlnm.Print_Area" localSheetId="3">'2014'!$A$1:$F$105</definedName>
    <definedName name="_xlnm.Print_Area" localSheetId="2">'2015'!$A$1:$F$105</definedName>
    <definedName name="_xlnm.Print_Area" localSheetId="1">'2016'!$A$1:$F$105</definedName>
    <definedName name="_xlnm.Print_Area" localSheetId="0">'2017'!$A$1:$F$105</definedName>
  </definedNames>
  <calcPr calcId="171027"/>
</workbook>
</file>

<file path=xl/calcChain.xml><?xml version="1.0" encoding="utf-8"?>
<calcChain xmlns="http://schemas.openxmlformats.org/spreadsheetml/2006/main">
  <c r="E14" i="53" l="1"/>
  <c r="E14" i="52"/>
  <c r="E14" i="51"/>
  <c r="E14" i="50"/>
  <c r="E14" i="49"/>
  <c r="E14" i="48"/>
  <c r="E14" i="47"/>
  <c r="E14" i="46"/>
  <c r="E14" i="45"/>
  <c r="E14" i="44"/>
  <c r="E14" i="43"/>
  <c r="E14" i="42"/>
  <c r="E14" i="41"/>
  <c r="E14" i="40"/>
  <c r="E14" i="39"/>
  <c r="E14" i="38"/>
  <c r="E11" i="37"/>
  <c r="E12" i="37"/>
  <c r="E13" i="37"/>
  <c r="E14" i="37"/>
  <c r="E15" i="37"/>
  <c r="E16" i="37"/>
  <c r="E18" i="37"/>
  <c r="E19" i="37"/>
  <c r="E20" i="37"/>
  <c r="E21" i="37"/>
  <c r="E23" i="37"/>
  <c r="E24" i="37"/>
  <c r="E28" i="37"/>
  <c r="E30" i="37"/>
  <c r="E32" i="37"/>
  <c r="E35" i="37"/>
  <c r="E36" i="37"/>
  <c r="C37" i="37"/>
  <c r="D37" i="37"/>
  <c r="E39" i="37"/>
  <c r="E40" i="37"/>
  <c r="E14" i="36"/>
  <c r="E14" i="35"/>
  <c r="E37" i="37"/>
  <c r="E43" i="33"/>
  <c r="C41" i="33"/>
  <c r="D41" i="33"/>
  <c r="E42" i="33"/>
  <c r="E41" i="33"/>
  <c r="E40" i="33"/>
  <c r="E39" i="33"/>
  <c r="E38" i="33"/>
  <c r="E37" i="33"/>
  <c r="E35" i="33"/>
  <c r="E34" i="33"/>
  <c r="E32" i="33"/>
  <c r="E31" i="33"/>
  <c r="E30" i="33"/>
  <c r="E29" i="33"/>
  <c r="E27" i="33"/>
  <c r="E25" i="33"/>
  <c r="E24" i="33"/>
  <c r="E23" i="33"/>
  <c r="E20" i="33"/>
  <c r="E18" i="33"/>
  <c r="E17" i="33"/>
  <c r="E16" i="33"/>
  <c r="E13" i="33"/>
  <c r="E12" i="33"/>
  <c r="E11" i="33"/>
  <c r="E15" i="5"/>
  <c r="E15" i="4"/>
  <c r="E42" i="32"/>
  <c r="D41" i="32"/>
  <c r="C41" i="32"/>
  <c r="E40" i="32"/>
  <c r="E39" i="32"/>
  <c r="E38" i="32"/>
  <c r="E37" i="32"/>
  <c r="E35" i="32"/>
  <c r="E34" i="32"/>
  <c r="E32" i="32"/>
  <c r="E31" i="32"/>
  <c r="E30" i="32"/>
  <c r="E29" i="32"/>
  <c r="E27" i="32"/>
  <c r="E25" i="32"/>
  <c r="E24" i="32"/>
  <c r="E23" i="32"/>
  <c r="E20" i="32"/>
  <c r="E18" i="32"/>
  <c r="E17" i="32"/>
  <c r="E16" i="32"/>
  <c r="E13" i="32"/>
  <c r="E12" i="32"/>
  <c r="E11" i="32"/>
  <c r="E14" i="31"/>
  <c r="E16" i="31"/>
  <c r="E17" i="31"/>
  <c r="E18" i="31"/>
  <c r="E16" i="1"/>
  <c r="E17" i="1"/>
  <c r="E18" i="1"/>
  <c r="E19" i="1"/>
  <c r="E39" i="1"/>
  <c r="E16" i="2"/>
  <c r="E17" i="2"/>
  <c r="E18" i="2"/>
  <c r="E19" i="2"/>
  <c r="E39" i="2"/>
  <c r="E38" i="3"/>
  <c r="E18" i="3"/>
  <c r="E14" i="4"/>
  <c r="E16" i="4"/>
  <c r="E17" i="4"/>
  <c r="E18" i="4"/>
  <c r="E38" i="4"/>
  <c r="E35" i="5"/>
  <c r="E36" i="5"/>
  <c r="E37" i="5"/>
  <c r="E38" i="5"/>
  <c r="E16" i="5"/>
  <c r="E17" i="5"/>
  <c r="E18" i="5"/>
  <c r="E34" i="6"/>
  <c r="E35" i="6"/>
  <c r="E36" i="6"/>
  <c r="E37" i="6"/>
  <c r="E38" i="6"/>
  <c r="E15" i="6"/>
  <c r="E16" i="6"/>
  <c r="E17" i="6"/>
  <c r="E18" i="6"/>
  <c r="E37" i="7"/>
  <c r="E38" i="7"/>
  <c r="E14" i="7"/>
  <c r="E15" i="7"/>
  <c r="E16" i="7"/>
  <c r="E17" i="7"/>
  <c r="E18" i="7"/>
  <c r="E37" i="8"/>
  <c r="E38" i="8"/>
  <c r="E18" i="8"/>
  <c r="E19" i="8"/>
  <c r="E38" i="28"/>
  <c r="E18" i="28"/>
  <c r="E38" i="29"/>
  <c r="E18" i="29"/>
  <c r="E38" i="30"/>
  <c r="E18" i="30"/>
  <c r="E38" i="31"/>
  <c r="E30" i="31"/>
  <c r="C44" i="31"/>
  <c r="E44" i="31"/>
  <c r="E42" i="31"/>
  <c r="D41" i="31"/>
  <c r="C41" i="31"/>
  <c r="E40" i="31"/>
  <c r="E39" i="31"/>
  <c r="E37" i="31"/>
  <c r="E35" i="31"/>
  <c r="E34" i="31"/>
  <c r="E32" i="31"/>
  <c r="E31" i="31"/>
  <c r="E29" i="31"/>
  <c r="E27" i="31"/>
  <c r="E25" i="31"/>
  <c r="E24" i="31"/>
  <c r="E23" i="31"/>
  <c r="E20" i="31"/>
  <c r="E19" i="31"/>
  <c r="E13" i="31"/>
  <c r="E12" i="31"/>
  <c r="E11" i="31"/>
  <c r="E14" i="30"/>
  <c r="C44" i="30"/>
  <c r="E44" i="30"/>
  <c r="E43" i="30"/>
  <c r="E42" i="30"/>
  <c r="D41" i="30"/>
  <c r="C41" i="30"/>
  <c r="E40" i="30"/>
  <c r="E39" i="30"/>
  <c r="E37" i="30"/>
  <c r="E36" i="30"/>
  <c r="E35" i="30"/>
  <c r="E34" i="30"/>
  <c r="E33" i="30"/>
  <c r="E32" i="30"/>
  <c r="E31" i="30"/>
  <c r="E30" i="30"/>
  <c r="E29" i="30"/>
  <c r="E27" i="30"/>
  <c r="E25" i="30"/>
  <c r="E24" i="30"/>
  <c r="E23" i="30"/>
  <c r="E22" i="30"/>
  <c r="E20" i="30"/>
  <c r="E19" i="30"/>
  <c r="E17" i="30"/>
  <c r="E16" i="30"/>
  <c r="E13" i="30"/>
  <c r="E12" i="30"/>
  <c r="E11" i="30"/>
  <c r="C44" i="29"/>
  <c r="E44" i="29"/>
  <c r="E43" i="29"/>
  <c r="E42" i="29"/>
  <c r="D41" i="29"/>
  <c r="C41" i="29"/>
  <c r="E40" i="29"/>
  <c r="E39" i="29"/>
  <c r="E37" i="29"/>
  <c r="E34" i="29"/>
  <c r="E32" i="29"/>
  <c r="E30" i="29"/>
  <c r="E29" i="29"/>
  <c r="E22" i="29"/>
  <c r="E16" i="29"/>
  <c r="E15" i="1"/>
  <c r="E15" i="2"/>
  <c r="E14" i="3"/>
  <c r="E14" i="5"/>
  <c r="E14" i="6"/>
  <c r="E14" i="8"/>
  <c r="E14" i="28"/>
  <c r="E14" i="29"/>
  <c r="E13" i="29"/>
  <c r="E11" i="29"/>
  <c r="E36" i="29"/>
  <c r="E35" i="29"/>
  <c r="E33" i="29"/>
  <c r="E31" i="29"/>
  <c r="E27" i="29"/>
  <c r="E25" i="29"/>
  <c r="E24" i="29"/>
  <c r="E23" i="29"/>
  <c r="E20" i="29"/>
  <c r="E19" i="29"/>
  <c r="E17" i="29"/>
  <c r="E12" i="29"/>
  <c r="E43" i="28"/>
  <c r="E40" i="28"/>
  <c r="E37" i="28"/>
  <c r="E39" i="28"/>
  <c r="E35" i="28"/>
  <c r="E36" i="28"/>
  <c r="E33" i="28"/>
  <c r="E34" i="28"/>
  <c r="E31" i="28"/>
  <c r="E32" i="28"/>
  <c r="E30" i="28"/>
  <c r="E29" i="28"/>
  <c r="E28" i="28"/>
  <c r="E27" i="28"/>
  <c r="E25" i="28"/>
  <c r="E24" i="28"/>
  <c r="E23" i="28"/>
  <c r="E22" i="28"/>
  <c r="E21" i="28"/>
  <c r="E20" i="28"/>
  <c r="E19" i="28"/>
  <c r="E17" i="28"/>
  <c r="E16" i="28"/>
  <c r="E13" i="28"/>
  <c r="E12" i="28"/>
  <c r="E44" i="7"/>
  <c r="C44" i="28"/>
  <c r="E44" i="28"/>
  <c r="D41" i="28"/>
  <c r="C41" i="28"/>
  <c r="E36" i="7"/>
  <c r="E36" i="8"/>
  <c r="E20" i="6"/>
  <c r="E20" i="8"/>
  <c r="E12" i="8"/>
  <c r="E11" i="28"/>
  <c r="E42" i="28"/>
  <c r="C44" i="8"/>
  <c r="E44" i="8"/>
  <c r="E42" i="8"/>
  <c r="C41" i="8"/>
  <c r="D41" i="8"/>
  <c r="E40" i="8"/>
  <c r="E39" i="8"/>
  <c r="E30" i="8"/>
  <c r="E27" i="8"/>
  <c r="E23" i="8"/>
  <c r="E23" i="7"/>
  <c r="E13" i="8"/>
  <c r="E24" i="8"/>
  <c r="E35" i="8"/>
  <c r="E43" i="8"/>
  <c r="E35" i="7"/>
  <c r="E13" i="7"/>
  <c r="E40" i="7"/>
  <c r="D21" i="7"/>
  <c r="C21" i="7"/>
  <c r="E21" i="7"/>
  <c r="E30" i="7"/>
  <c r="E39" i="7"/>
  <c r="E24" i="7"/>
  <c r="E42" i="7"/>
  <c r="E13" i="1"/>
  <c r="E14" i="1"/>
  <c r="E20" i="1"/>
  <c r="E21" i="1"/>
  <c r="D22" i="1"/>
  <c r="C22" i="1"/>
  <c r="E22" i="1"/>
  <c r="E23" i="1"/>
  <c r="E24" i="1"/>
  <c r="E25" i="1"/>
  <c r="E26" i="1"/>
  <c r="E28" i="1"/>
  <c r="E29" i="1"/>
  <c r="E30" i="1"/>
  <c r="E31" i="1"/>
  <c r="E32" i="1"/>
  <c r="E33" i="1"/>
  <c r="E34" i="1"/>
  <c r="E35" i="1"/>
  <c r="E36" i="1"/>
  <c r="E37" i="1"/>
  <c r="E38" i="1"/>
  <c r="E40" i="1"/>
  <c r="E41" i="1"/>
  <c r="C42" i="1"/>
  <c r="D42" i="1"/>
  <c r="E43" i="1"/>
  <c r="E44" i="1"/>
  <c r="E45" i="1"/>
  <c r="E13" i="2"/>
  <c r="E14" i="2"/>
  <c r="E20" i="2"/>
  <c r="E21" i="2"/>
  <c r="C22" i="2"/>
  <c r="E22" i="2"/>
  <c r="E23" i="2"/>
  <c r="E24" i="2"/>
  <c r="E25" i="2"/>
  <c r="E26" i="2"/>
  <c r="E28" i="2"/>
  <c r="E29" i="2"/>
  <c r="E30" i="2"/>
  <c r="E31" i="2"/>
  <c r="E32" i="2"/>
  <c r="E33" i="2"/>
  <c r="E34" i="2"/>
  <c r="E35" i="2"/>
  <c r="E36" i="2"/>
  <c r="E37" i="2"/>
  <c r="E38" i="2"/>
  <c r="E40" i="2"/>
  <c r="E41" i="2"/>
  <c r="C42" i="2"/>
  <c r="D42" i="2"/>
  <c r="E43" i="2"/>
  <c r="E44" i="2"/>
  <c r="E45" i="2"/>
  <c r="E11" i="3"/>
  <c r="E35" i="3"/>
  <c r="C41" i="3"/>
  <c r="D41" i="3"/>
  <c r="E44" i="3"/>
  <c r="E12" i="3"/>
  <c r="C13" i="3"/>
  <c r="E13" i="3"/>
  <c r="E16" i="3"/>
  <c r="E17" i="3"/>
  <c r="E19" i="3"/>
  <c r="E20" i="3"/>
  <c r="D21" i="3"/>
  <c r="C21" i="3"/>
  <c r="E21" i="3"/>
  <c r="E22" i="3"/>
  <c r="E23" i="3"/>
  <c r="E24" i="3"/>
  <c r="E25" i="3"/>
  <c r="E27" i="3"/>
  <c r="E28" i="3"/>
  <c r="E29" i="3"/>
  <c r="E30" i="3"/>
  <c r="E31" i="3"/>
  <c r="E32" i="3"/>
  <c r="E33" i="3"/>
  <c r="E34" i="3"/>
  <c r="E36" i="3"/>
  <c r="E37" i="3"/>
  <c r="E39" i="3"/>
  <c r="E40" i="3"/>
  <c r="E42" i="3"/>
  <c r="E43" i="3"/>
  <c r="E36" i="4"/>
  <c r="E11" i="4"/>
  <c r="E42" i="4"/>
  <c r="E35" i="4"/>
  <c r="C41" i="4"/>
  <c r="D41" i="4"/>
  <c r="E44" i="4"/>
  <c r="E12" i="4"/>
  <c r="E13" i="4"/>
  <c r="E19" i="4"/>
  <c r="E20" i="4"/>
  <c r="D21" i="4"/>
  <c r="C21" i="4"/>
  <c r="E21" i="4"/>
  <c r="E22" i="4"/>
  <c r="E23" i="4"/>
  <c r="E24" i="4"/>
  <c r="E25" i="4"/>
  <c r="E27" i="4"/>
  <c r="E28" i="4"/>
  <c r="E29" i="4"/>
  <c r="E30" i="4"/>
  <c r="E31" i="4"/>
  <c r="E32" i="4"/>
  <c r="E33" i="4"/>
  <c r="E34" i="4"/>
  <c r="E37" i="4"/>
  <c r="E39" i="4"/>
  <c r="E40" i="4"/>
  <c r="E43" i="4"/>
  <c r="D41" i="5"/>
  <c r="C44" i="5"/>
  <c r="E44" i="5"/>
  <c r="D21" i="5"/>
  <c r="C21" i="5"/>
  <c r="E21" i="5"/>
  <c r="E12" i="5"/>
  <c r="E11" i="5"/>
  <c r="E13" i="5"/>
  <c r="E19" i="5"/>
  <c r="E20" i="5"/>
  <c r="E22" i="5"/>
  <c r="E23" i="5"/>
  <c r="E24" i="5"/>
  <c r="E25" i="5"/>
  <c r="E27" i="5"/>
  <c r="E30" i="5"/>
  <c r="E31" i="5"/>
  <c r="E32" i="5"/>
  <c r="E33" i="5"/>
  <c r="E34" i="5"/>
  <c r="E39" i="5"/>
  <c r="E40" i="5"/>
  <c r="C41" i="5"/>
  <c r="E42" i="5"/>
  <c r="E43" i="5"/>
  <c r="E22" i="6"/>
  <c r="C44" i="6"/>
  <c r="E44" i="6"/>
  <c r="E43" i="6"/>
  <c r="D21" i="6"/>
  <c r="C21" i="6"/>
  <c r="E21" i="6"/>
  <c r="E12" i="6"/>
  <c r="E11" i="6"/>
  <c r="E13" i="6"/>
  <c r="E23" i="6"/>
  <c r="E24" i="6"/>
  <c r="E25" i="6"/>
  <c r="E27" i="6"/>
  <c r="E30" i="6"/>
  <c r="E31" i="6"/>
  <c r="E33" i="6"/>
  <c r="E39" i="6"/>
  <c r="E40" i="6"/>
  <c r="E42" i="6"/>
  <c r="E43" i="7"/>
  <c r="E42" i="1"/>
  <c r="E41" i="3"/>
  <c r="E42" i="2"/>
  <c r="E41" i="4"/>
  <c r="E41" i="5"/>
  <c r="E41" i="8"/>
  <c r="E41" i="28"/>
  <c r="E41" i="29"/>
  <c r="E41" i="30"/>
  <c r="E41" i="31"/>
  <c r="E41" i="32"/>
</calcChain>
</file>

<file path=xl/comments1.xml><?xml version="1.0" encoding="utf-8"?>
<comments xmlns="http://schemas.openxmlformats.org/spreadsheetml/2006/main">
  <authors>
    <author>ahn_t</author>
    <author>col-loc_adm</author>
    <author>Pedersen_U</author>
  </authors>
  <commentList>
    <comment ref="B20" authorId="0" shapeId="0">
      <text>
        <r>
          <rPr>
            <sz val="8"/>
            <color indexed="81"/>
            <rFont val="Tahoma"/>
            <family val="2"/>
          </rPr>
          <t xml:space="preserve">The standard corporate income tax rate is 33.33%. It is increased by a 3,3% surcharge (Contribution Sociale sur les Bénéfices) for companies with a turnover of at least EUR 7,630,000 on the part of their liable tax payments in excess of EUR 763,000 - resulting in an effective tax rate of 34.43% for companies that have profits above EUR 2,289,000. </t>
        </r>
      </text>
    </comment>
    <comment ref="C41" authorId="1" shapeId="0">
      <text>
        <r>
          <rPr>
            <sz val="8"/>
            <color indexed="81"/>
            <rFont val="Tahoma"/>
            <family val="2"/>
          </rPr>
          <t>The sum of central and local rates is deductible from the base, e.g 8.5/(1+0.085+0.1832)=6.7</t>
        </r>
      </text>
    </comment>
    <comment ref="D41" authorId="2" shapeId="0">
      <text>
        <r>
          <rPr>
            <sz val="8"/>
            <color indexed="81"/>
            <rFont val="Tahoma"/>
            <family val="2"/>
          </rPr>
          <t xml:space="preserve">The sum of central and local rates are deductible in the base, e.g 18.32/(1+0.085+0.1832)=14.45
</t>
        </r>
      </text>
    </comment>
    <comment ref="E41" authorId="2" shapeId="0">
      <text>
        <r>
          <rPr>
            <sz val="8"/>
            <color indexed="81"/>
            <rFont val="Tahoma"/>
            <family val="2"/>
          </rPr>
          <t xml:space="preserve">The sum of central and local rates are deductible in the base, e.g (8.5+18.36)/(1+0.085+0.1836)=21.17
</t>
        </r>
      </text>
    </comment>
  </commentList>
</comments>
</file>

<file path=xl/comments10.xml><?xml version="1.0" encoding="utf-8"?>
<comments xmlns="http://schemas.openxmlformats.org/spreadsheetml/2006/main">
  <authors>
    <author>ahn_t</author>
    <author>col-loc_adm</author>
    <author>Pedersen_U</author>
  </authors>
  <commentList>
    <comment ref="B20" authorId="0" shapeId="0">
      <text>
        <r>
          <rPr>
            <sz val="8"/>
            <color indexed="81"/>
            <rFont val="Tahoma"/>
            <family val="2"/>
          </rPr>
          <t>The standard corporate income tax rate is 33.33%. It is increased by a 3% surcharge (</t>
        </r>
        <r>
          <rPr>
            <i/>
            <sz val="8"/>
            <color indexed="81"/>
            <rFont val="Tahoma"/>
            <family val="2"/>
          </rPr>
          <t>Contribution Additionnelle sur les Bénéfices</t>
        </r>
        <r>
          <rPr>
            <sz val="8"/>
            <color indexed="81"/>
            <rFont val="Tahoma"/>
            <family val="2"/>
          </rPr>
          <t>), resulting in an effective tax rate of 34.33%. In addition, there is an additional surcharge of 3,3% (</t>
        </r>
        <r>
          <rPr>
            <i/>
            <sz val="8"/>
            <color indexed="81"/>
            <rFont val="Tahoma"/>
            <family val="2"/>
          </rPr>
          <t>Contribution Sociale sur les Bénéfices</t>
        </r>
        <r>
          <rPr>
            <sz val="8"/>
            <color indexed="81"/>
            <rFont val="Tahoma"/>
            <family val="2"/>
          </rPr>
          <t xml:space="preserve">) for companies with a turnover of at least EUR 7,630,000 on the part of their liable tax payments in excess of EUR 763,000 - resulting in an effective tax rate of 35.43% for companies that have profits above EUR 2,289,000. </t>
        </r>
      </text>
    </comment>
    <comment ref="C41" authorId="1" shapeId="0">
      <text>
        <r>
          <rPr>
            <sz val="8"/>
            <color indexed="81"/>
            <rFont val="Tahoma"/>
            <family val="2"/>
          </rPr>
          <t>The sum of central and local rates are deductible in the base, e.g 8.5/(1+0.085+0.23252)=6.452
The rate is 6.503 without church tax</t>
        </r>
      </text>
    </comment>
    <comment ref="D41" authorId="2" shapeId="0">
      <text>
        <r>
          <rPr>
            <sz val="8"/>
            <color indexed="81"/>
            <rFont val="Tahoma"/>
            <family val="2"/>
          </rPr>
          <t>The sum of central and local rates are deductible in the base, e.g 23.252/(1+0.085+0.23252)=17.648
The rate is 16.99 without church tax</t>
        </r>
      </text>
    </comment>
    <comment ref="E41" authorId="2" shapeId="0">
      <text>
        <r>
          <rPr>
            <sz val="8"/>
            <color indexed="81"/>
            <rFont val="Tahoma"/>
            <family val="2"/>
          </rPr>
          <t>The sum of central and local rates are deductible in the base, e.g (8.5+23.252)/(1+0.085+0.23252)=24.1
The rate is 23.493 without church tax</t>
        </r>
      </text>
    </comment>
  </commentList>
</comments>
</file>

<file path=xl/comments11.xml><?xml version="1.0" encoding="utf-8"?>
<comments xmlns="http://schemas.openxmlformats.org/spreadsheetml/2006/main">
  <authors>
    <author>ahn_t</author>
    <author>Männistö Marika</author>
    <author>col-loc_adm</author>
    <author>Pedersen_U</author>
  </authors>
  <commentList>
    <comment ref="B20" authorId="0" shapeId="0">
      <text>
        <r>
          <rPr>
            <sz val="8"/>
            <color indexed="81"/>
            <rFont val="Tahoma"/>
            <family val="2"/>
          </rPr>
          <t>The standard corporate income tax rate is 33.33%. It is increased by a 3% surcharge (</t>
        </r>
        <r>
          <rPr>
            <i/>
            <sz val="8"/>
            <color indexed="81"/>
            <rFont val="Tahoma"/>
            <family val="2"/>
          </rPr>
          <t>Contribution Additionnelle sur les Bénéfices</t>
        </r>
        <r>
          <rPr>
            <sz val="8"/>
            <color indexed="81"/>
            <rFont val="Tahoma"/>
            <family val="2"/>
          </rPr>
          <t>), resulting in an effective tax rate of 34.33%. In addition, there is an additional surcharge of 3,3% (</t>
        </r>
        <r>
          <rPr>
            <i/>
            <sz val="8"/>
            <color indexed="81"/>
            <rFont val="Tahoma"/>
            <family val="2"/>
          </rPr>
          <t>Contribution Sociale sur les Bénéfices</t>
        </r>
        <r>
          <rPr>
            <sz val="8"/>
            <color indexed="81"/>
            <rFont val="Tahoma"/>
            <family val="2"/>
          </rPr>
          <t xml:space="preserve">) for companies with a turnover of at least EUR 7,630,000 on the part of their liable tax payments in excess of EUR 763,000 - resulting in an effective tax rate of 35.43% for companies that have profits above EUR 2,289,000. </t>
        </r>
      </text>
    </comment>
    <comment ref="F37" authorId="1" shapeId="0">
      <text>
        <r>
          <rPr>
            <b/>
            <sz val="8"/>
            <color indexed="81"/>
            <rFont val="Tahoma"/>
            <family val="2"/>
          </rPr>
          <t>Männistö Marika:</t>
        </r>
        <r>
          <rPr>
            <sz val="8"/>
            <color indexed="81"/>
            <rFont val="Tahoma"/>
            <family val="2"/>
          </rPr>
          <t xml:space="preserve">
Changed (N-&gt;Y) 4/2010</t>
        </r>
      </text>
    </comment>
    <comment ref="C41" authorId="2" shapeId="0">
      <text>
        <r>
          <rPr>
            <sz val="8"/>
            <color indexed="81"/>
            <rFont val="Tahoma"/>
            <family val="2"/>
          </rPr>
          <t>The sum of central and local rates are deductible in the base, e.g 8.5/(1+0.085+0.23252)=6.452
The rate is 6.503 without church tax</t>
        </r>
      </text>
    </comment>
    <comment ref="D41" authorId="3" shapeId="0">
      <text>
        <r>
          <rPr>
            <sz val="8"/>
            <color indexed="81"/>
            <rFont val="Tahoma"/>
            <family val="2"/>
          </rPr>
          <t>The sum of central and local rates are deductible in the base, e.g 23.252/(1+0.085+0.23252)=17.648
The rate is 16.99 without church tax</t>
        </r>
      </text>
    </comment>
    <comment ref="E41" authorId="3" shapeId="0">
      <text>
        <r>
          <rPr>
            <sz val="8"/>
            <color indexed="81"/>
            <rFont val="Tahoma"/>
            <family val="2"/>
          </rPr>
          <t>The sum of central and local rates are deductible in the base, e.g (8.5+23.252)/(1+0.085+0.23252)=24.1
The rate is 23.493 without church tax</t>
        </r>
      </text>
    </comment>
  </commentList>
</comments>
</file>

<file path=xl/comments12.xml><?xml version="1.0" encoding="utf-8"?>
<comments xmlns="http://schemas.openxmlformats.org/spreadsheetml/2006/main">
  <authors>
    <author>ahn_t</author>
    <author>OECD</author>
    <author>Männistö Marika</author>
    <author>Pedersen_U</author>
    <author>estv-relis</author>
  </authors>
  <commentList>
    <comment ref="B20" authorId="0" shapeId="0">
      <text>
        <r>
          <rPr>
            <sz val="8"/>
            <color indexed="81"/>
            <rFont val="Tahoma"/>
            <family val="2"/>
          </rPr>
          <t>The standard corporate income tax rate is 33.33%. It is increased by a 3% surcharge (</t>
        </r>
        <r>
          <rPr>
            <i/>
            <sz val="8"/>
            <color indexed="81"/>
            <rFont val="Tahoma"/>
            <family val="2"/>
          </rPr>
          <t>Contribution Additionnelle sur les Bénéfices</t>
        </r>
        <r>
          <rPr>
            <sz val="8"/>
            <color indexed="81"/>
            <rFont val="Tahoma"/>
            <family val="2"/>
          </rPr>
          <t>), resulting in an effective tax rate of 34.33%. In addition, there is an additional surcharge of 3,3% (</t>
        </r>
        <r>
          <rPr>
            <i/>
            <sz val="8"/>
            <color indexed="81"/>
            <rFont val="Tahoma"/>
            <family val="2"/>
          </rPr>
          <t>Contribution Sociale sur les Bénéfices</t>
        </r>
        <r>
          <rPr>
            <sz val="8"/>
            <color indexed="81"/>
            <rFont val="Tahoma"/>
            <family val="2"/>
          </rPr>
          <t xml:space="preserve">) for companies with a turnover of at least EUR 7,630,000 on the part of their liable tax payments in excess of EUR 763,000 - resulting in an effective tax rate of 35.43% for companies that have profits above EUR 2,289,000. </t>
        </r>
      </text>
    </comment>
    <comment ref="D30" authorId="1" shapeId="0">
      <text>
        <r>
          <rPr>
            <b/>
            <sz val="8"/>
            <color indexed="81"/>
            <rFont val="Tahoma"/>
            <family val="2"/>
          </rPr>
          <t>OECD:</t>
        </r>
        <r>
          <rPr>
            <sz val="8"/>
            <color indexed="81"/>
            <rFont val="Tahoma"/>
            <family val="2"/>
          </rPr>
          <t xml:space="preserve">
No longer deductible</t>
        </r>
      </text>
    </comment>
    <comment ref="F37" authorId="2" shapeId="0">
      <text>
        <r>
          <rPr>
            <b/>
            <sz val="8"/>
            <color indexed="81"/>
            <rFont val="Tahoma"/>
            <family val="2"/>
          </rPr>
          <t>Männistö Marika:</t>
        </r>
        <r>
          <rPr>
            <sz val="8"/>
            <color indexed="81"/>
            <rFont val="Tahoma"/>
            <family val="2"/>
          </rPr>
          <t xml:space="preserve">
Changed (N-&gt;Y) 4/2010</t>
        </r>
      </text>
    </comment>
    <comment ref="C41" authorId="3" shapeId="0">
      <text>
        <r>
          <rPr>
            <sz val="8"/>
            <color indexed="81"/>
            <rFont val="Tahoma"/>
            <family val="2"/>
          </rPr>
          <t>The sum of central and local rates are deductible in the base, e.g 8.5/(1+0.085+0.23802)=6.425
The rate is 6.479 without church tax</t>
        </r>
      </text>
    </comment>
    <comment ref="D41" authorId="4" shapeId="0">
      <text>
        <r>
          <rPr>
            <sz val="8"/>
            <color indexed="81"/>
            <rFont val="Tahoma"/>
            <family val="2"/>
          </rPr>
          <t>The sum of central and local rates are deductible in the base, e.g 23.802/(1+0.085+0.23802)=17.99
The rate is 17.3 without church tax</t>
        </r>
      </text>
    </comment>
    <comment ref="E41" authorId="3" shapeId="0">
      <text>
        <r>
          <rPr>
            <sz val="8"/>
            <color indexed="81"/>
            <rFont val="Tahoma"/>
            <family val="2"/>
          </rPr>
          <t>The sum of central and local rates are deductible in the base, e.g (8.5+23.802)/(1+0.085+0.23802)=24.4154
The rate is 23.779 without church tax</t>
        </r>
      </text>
    </comment>
  </commentList>
</comments>
</file>

<file path=xl/comments13.xml><?xml version="1.0" encoding="utf-8"?>
<comments xmlns="http://schemas.openxmlformats.org/spreadsheetml/2006/main">
  <authors>
    <author>ahn_t</author>
    <author>Männistö Marika</author>
    <author>estv-relis</author>
    <author>Pedersen_U</author>
  </authors>
  <commentList>
    <comment ref="B21" authorId="0" shapeId="0">
      <text>
        <r>
          <rPr>
            <sz val="8"/>
            <color indexed="81"/>
            <rFont val="Tahoma"/>
            <family val="2"/>
          </rPr>
          <t>The standard corporate income tax rate is 33.33%. It is increased by a 6% surcharge (</t>
        </r>
        <r>
          <rPr>
            <i/>
            <sz val="8"/>
            <color indexed="81"/>
            <rFont val="Tahoma"/>
            <family val="2"/>
          </rPr>
          <t>Contribution Additionnelle sur les Bénéfices</t>
        </r>
        <r>
          <rPr>
            <sz val="8"/>
            <color indexed="81"/>
            <rFont val="Tahoma"/>
            <family val="2"/>
          </rPr>
          <t>), resulting in an effective tax rate of 35.33%. In addition, there is an additional surcharge of 3,3% (</t>
        </r>
        <r>
          <rPr>
            <i/>
            <sz val="8"/>
            <color indexed="81"/>
            <rFont val="Tahoma"/>
            <family val="2"/>
          </rPr>
          <t>Contribution Sociale sur les Bénéfices</t>
        </r>
        <r>
          <rPr>
            <sz val="8"/>
            <color indexed="81"/>
            <rFont val="Tahoma"/>
            <family val="2"/>
          </rPr>
          <t xml:space="preserve">) for companies with a turnover of at least EUR 7,630,000 on the part of their liable tax payments in excess of EUR 763,000 - resulting in an effective tax rate of 36.43% for companies that have profits above EUR 2,289,000. </t>
        </r>
      </text>
    </comment>
    <comment ref="F38" authorId="1" shapeId="0">
      <text>
        <r>
          <rPr>
            <b/>
            <sz val="8"/>
            <color indexed="81"/>
            <rFont val="Tahoma"/>
            <family val="2"/>
          </rPr>
          <t>Männistö Marika:</t>
        </r>
        <r>
          <rPr>
            <sz val="8"/>
            <color indexed="81"/>
            <rFont val="Tahoma"/>
            <family val="2"/>
          </rPr>
          <t xml:space="preserve">
Changed (N-&gt;Y) 4/2010</t>
        </r>
      </text>
    </comment>
    <comment ref="C42" authorId="2" shapeId="0">
      <text>
        <r>
          <rPr>
            <sz val="8"/>
            <color indexed="81"/>
            <rFont val="Tahoma"/>
            <family val="2"/>
          </rPr>
          <t>The sum of central and local rates are deductible in the base, e.g 8.5/(1+0.085+0.24301)=6.401
The rate is 6.459 without church tax</t>
        </r>
      </text>
    </comment>
    <comment ref="D42" authorId="2" shapeId="0">
      <text>
        <r>
          <rPr>
            <sz val="8"/>
            <color indexed="81"/>
            <rFont val="Tahoma"/>
            <family val="2"/>
          </rPr>
          <t>The sum of central and local rates are deductible in the base, e.g 24.301/(1+0.085+0.24301)=18.299
The rate is 17.553 without church tax.</t>
        </r>
      </text>
    </comment>
    <comment ref="E42" authorId="3" shapeId="0">
      <text>
        <r>
          <rPr>
            <sz val="8"/>
            <color indexed="81"/>
            <rFont val="Tahoma"/>
            <family val="2"/>
          </rPr>
          <t>The sum of central and local rates are deductible in the base, e.g 8.5+24.301/(1+0.085+0.24301)=24.699
The rate is 24.012 without church tax</t>
        </r>
      </text>
    </comment>
  </commentList>
</comments>
</file>

<file path=xl/comments14.xml><?xml version="1.0" encoding="utf-8"?>
<comments xmlns="http://schemas.openxmlformats.org/spreadsheetml/2006/main">
  <authors>
    <author>Pedersen_U</author>
    <author>Männistö Marika</author>
    <author>estv-relis</author>
  </authors>
  <commentList>
    <comment ref="B21" authorId="0" shapeId="0">
      <text>
        <r>
          <rPr>
            <sz val="8"/>
            <color indexed="81"/>
            <rFont val="Tahoma"/>
            <family val="2"/>
          </rPr>
          <t>The standard corporate income tax rate is 33.33%. It is increased by a 10% surcharge (</t>
        </r>
        <r>
          <rPr>
            <i/>
            <sz val="8"/>
            <color indexed="81"/>
            <rFont val="Tahoma"/>
            <family val="2"/>
          </rPr>
          <t>Contribution Additionnelle sur les Bénéfices</t>
        </r>
        <r>
          <rPr>
            <sz val="8"/>
            <color indexed="81"/>
            <rFont val="Tahoma"/>
            <family val="2"/>
          </rPr>
          <t>), resulting in an effective tax rate of 36.66%. In addition, there is an additional surcharge of 3,3% (</t>
        </r>
        <r>
          <rPr>
            <i/>
            <sz val="8"/>
            <color indexed="81"/>
            <rFont val="Tahoma"/>
            <family val="2"/>
          </rPr>
          <t>Contribution Sociale sur les Bénéfices</t>
        </r>
        <r>
          <rPr>
            <sz val="8"/>
            <color indexed="81"/>
            <rFont val="Tahoma"/>
            <family val="2"/>
          </rPr>
          <t xml:space="preserve">) for companies with a turnover of at least EUR 7,630,000 on the part of their liable tax payments in excess of EUR 763,000 - resulting in an effective tax rate of 37.76% for companies that have profits above EUR 2,289,000. </t>
        </r>
      </text>
    </comment>
    <comment ref="F38" authorId="1" shapeId="0">
      <text>
        <r>
          <rPr>
            <b/>
            <sz val="8"/>
            <color indexed="81"/>
            <rFont val="Tahoma"/>
            <family val="2"/>
          </rPr>
          <t>Männistö Marika:</t>
        </r>
        <r>
          <rPr>
            <sz val="8"/>
            <color indexed="81"/>
            <rFont val="Tahoma"/>
            <family val="2"/>
          </rPr>
          <t xml:space="preserve">
Changed (N-&gt;Y) 4/2010</t>
        </r>
      </text>
    </comment>
    <comment ref="C42" authorId="2" shapeId="0">
      <text>
        <r>
          <rPr>
            <sz val="8"/>
            <color indexed="81"/>
            <rFont val="Tahoma"/>
            <family val="2"/>
          </rPr>
          <t>The sum of central and local rates are deductible in the base, e.g 8.5/(1+0.085+0.24701)=6.381
The rate is 6.439 without church tax.</t>
        </r>
      </text>
    </comment>
    <comment ref="D42" authorId="2" shapeId="0">
      <text>
        <r>
          <rPr>
            <sz val="8"/>
            <color indexed="81"/>
            <rFont val="Tahoma"/>
            <family val="2"/>
          </rPr>
          <t>The sum of central and local rates are deductible in the base, e.g 24.701/(1+0.085+0.24701)=18.544
The rate is 17.803 without church tax</t>
        </r>
      </text>
    </comment>
    <comment ref="E42" authorId="0" shapeId="0">
      <text>
        <r>
          <rPr>
            <sz val="8"/>
            <color indexed="81"/>
            <rFont val="Tahoma"/>
            <family val="2"/>
          </rPr>
          <t>The sum of central and local rates are deductible in the base, e.g (8.5+24.701)/(1+0.085+0.24701)=24.93
The rate is 24.240 without church tax</t>
        </r>
      </text>
    </comment>
  </commentList>
</comments>
</file>

<file path=xl/comments15.xml><?xml version="1.0" encoding="utf-8"?>
<comments xmlns="http://schemas.openxmlformats.org/spreadsheetml/2006/main">
  <authors>
    <author>Pedersen_U</author>
    <author>ypoik</author>
    <author>cebreiro_a</author>
    <author>estv-relis</author>
  </authors>
  <commentList>
    <comment ref="B18" authorId="0" shapeId="0">
      <text>
        <r>
          <rPr>
            <sz val="8"/>
            <color indexed="81"/>
            <rFont val="Tahoma"/>
            <family val="2"/>
          </rPr>
          <t>The standard corporate income tax rate is 33.33%. It is increased by a 10% surcharge (</t>
        </r>
        <r>
          <rPr>
            <i/>
            <sz val="8"/>
            <color indexed="81"/>
            <rFont val="Tahoma"/>
            <family val="2"/>
          </rPr>
          <t>Contribution Additionnelle sur les Bénéfices</t>
        </r>
        <r>
          <rPr>
            <sz val="8"/>
            <color indexed="81"/>
            <rFont val="Tahoma"/>
            <family val="2"/>
          </rPr>
          <t>), resulting in an effective tax rate of 36.66%. In addition, there is an additional surcharge of 10% (</t>
        </r>
        <r>
          <rPr>
            <i/>
            <sz val="8"/>
            <color indexed="81"/>
            <rFont val="Tahoma"/>
            <family val="2"/>
          </rPr>
          <t>Contribution Additionnelle Temporaire sur les Bénéfices</t>
        </r>
        <r>
          <rPr>
            <sz val="8"/>
            <color indexed="81"/>
            <rFont val="Tahoma"/>
            <family val="2"/>
          </rPr>
          <t xml:space="preserve">) for companies with a turnover of at least EUR 7,630,000, resulting in an effective tax rate of 40%. </t>
        </r>
      </text>
    </comment>
    <comment ref="A20" authorId="1" shapeId="0">
      <text>
        <r>
          <rPr>
            <b/>
            <sz val="8"/>
            <color indexed="81"/>
            <rFont val="Tahoma"/>
            <family val="2"/>
          </rPr>
          <t>ypoik:</t>
        </r>
        <r>
          <rPr>
            <sz val="8"/>
            <color indexed="81"/>
            <rFont val="Tahoma"/>
            <family val="2"/>
          </rPr>
          <t xml:space="preserve">
The mentioned rate applies to non-listed SA's with nominal or joint-stock shares. Listed SA's and Ltd's are taxed at a rate of 35%.</t>
        </r>
      </text>
    </comment>
    <comment ref="D25" authorId="2" shapeId="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2" shapeId="0">
      <text>
        <r>
          <rPr>
            <b/>
            <sz val="8"/>
            <color indexed="81"/>
            <rFont val="Tahoma"/>
            <family val="2"/>
          </rPr>
          <t>cebreiro_a:</t>
        </r>
        <r>
          <rPr>
            <sz val="8"/>
            <color indexed="81"/>
            <rFont val="Tahoma"/>
            <family val="2"/>
          </rPr>
          <t xml:space="preserve">
surtax rate not available</t>
        </r>
      </text>
    </comment>
    <comment ref="C37" authorId="3" shapeId="0">
      <text>
        <r>
          <rPr>
            <sz val="8"/>
            <color indexed="81"/>
            <rFont val="Tahoma"/>
            <family val="2"/>
          </rPr>
          <t>The sum of central and local rates are deductible in the base, e.g 8.5/(1+0.085+0.25)=6.37
The rate is 6.425 without church tax.</t>
        </r>
      </text>
    </comment>
    <comment ref="D37" authorId="3" shapeId="0">
      <text>
        <r>
          <rPr>
            <sz val="8"/>
            <color indexed="81"/>
            <rFont val="Tahoma"/>
            <family val="2"/>
          </rPr>
          <t>The sum of central and local rates are deductible in the base, e.g 25/(1+0.085+0.25)=18.73
The rate is 17.989 without church tax</t>
        </r>
      </text>
    </comment>
    <comment ref="E37" authorId="0" shapeId="0">
      <text>
        <r>
          <rPr>
            <sz val="8"/>
            <color indexed="81"/>
            <rFont val="Tahoma"/>
            <family val="2"/>
          </rPr>
          <t>The sum of central and local rates are deductible in the base, e.g (8.5+25)/(1+0.085+0.25)=24.93
The rate is 24.414 without church tax</t>
        </r>
      </text>
    </comment>
  </commentList>
</comments>
</file>

<file path=xl/comments16.xml><?xml version="1.0" encoding="utf-8"?>
<comments xmlns="http://schemas.openxmlformats.org/spreadsheetml/2006/main">
  <authors>
    <author>Pedersen_U</author>
    <author>ypoik</author>
    <author>cebreiro_a</author>
    <author>estv-relis</author>
  </authors>
  <commentList>
    <comment ref="B18" authorId="0" shapeId="0">
      <text>
        <r>
          <rPr>
            <sz val="8"/>
            <color indexed="81"/>
            <rFont val="Tahoma"/>
            <family val="2"/>
          </rPr>
          <t>The standard corporate income tax rate is 33.33%. It is increased by a 10% surcharge (</t>
        </r>
        <r>
          <rPr>
            <i/>
            <sz val="8"/>
            <color indexed="81"/>
            <rFont val="Tahoma"/>
            <family val="2"/>
          </rPr>
          <t>Contribution Additionnelle sur les Bénéfices</t>
        </r>
        <r>
          <rPr>
            <sz val="8"/>
            <color indexed="81"/>
            <rFont val="Tahoma"/>
            <family val="2"/>
          </rPr>
          <t>), resulting in an effective tax rate of 36.66%. In addition, there is an additional surcharge of 15% (</t>
        </r>
        <r>
          <rPr>
            <i/>
            <sz val="8"/>
            <color indexed="81"/>
            <rFont val="Tahoma"/>
            <family val="2"/>
          </rPr>
          <t>Contribution Additionnelle Temporaire sur les Bénéfices</t>
        </r>
        <r>
          <rPr>
            <sz val="8"/>
            <color indexed="81"/>
            <rFont val="Tahoma"/>
            <family val="2"/>
          </rPr>
          <t xml:space="preserve">) for companies with a turnover of at least EUR 7,630,000, resulting in an effective tax rate of 41.66%. </t>
        </r>
      </text>
    </comment>
    <comment ref="A20" authorId="1" shapeId="0">
      <text>
        <r>
          <rPr>
            <b/>
            <sz val="8"/>
            <color indexed="81"/>
            <rFont val="Tahoma"/>
            <family val="2"/>
          </rPr>
          <t>ypoik:</t>
        </r>
        <r>
          <rPr>
            <sz val="8"/>
            <color indexed="81"/>
            <rFont val="Tahoma"/>
            <family val="2"/>
          </rPr>
          <t xml:space="preserve">
The mentioned rate applies to non-listed SA's with nominal or joint-stock shares. Listed SA's and Ltd's are taxed at a rate of 35%.</t>
        </r>
      </text>
    </comment>
    <comment ref="D25" authorId="2" shapeId="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2" shapeId="0">
      <text>
        <r>
          <rPr>
            <b/>
            <sz val="8"/>
            <color indexed="81"/>
            <rFont val="Tahoma"/>
            <family val="2"/>
          </rPr>
          <t>cebreiro_a:</t>
        </r>
        <r>
          <rPr>
            <sz val="8"/>
            <color indexed="81"/>
            <rFont val="Tahoma"/>
            <family val="2"/>
          </rPr>
          <t xml:space="preserve">
surtax rate not available</t>
        </r>
      </text>
    </comment>
    <comment ref="C37" authorId="3" shapeId="0">
      <text>
        <r>
          <rPr>
            <sz val="8"/>
            <color indexed="81"/>
            <rFont val="Tahoma"/>
            <family val="2"/>
          </rPr>
          <t>The sum of central and local rates are deductible in the base, e.g 8.5/(1+0.085+0.30)=6.14
The rate is 6.202 without church tax.</t>
        </r>
      </text>
    </comment>
    <comment ref="D37" authorId="3" shapeId="0">
      <text>
        <r>
          <rPr>
            <sz val="8"/>
            <color indexed="81"/>
            <rFont val="Tahoma"/>
            <family val="2"/>
          </rPr>
          <t>The sum of central and local rates are deductible in the base, e.g 30/(1+0.085+0.3)=21.66
The rate is 20.838 without church tax</t>
        </r>
      </text>
    </comment>
    <comment ref="E37" authorId="0" shapeId="0">
      <text>
        <r>
          <rPr>
            <sz val="8"/>
            <color indexed="81"/>
            <rFont val="Tahoma"/>
            <family val="2"/>
          </rPr>
          <t>The sum of central and local rates are deductible in the base, e.g (8.5+30)/(1+0.085+30)=27.8
The rate is 27.039 without church tax</t>
        </r>
      </text>
    </comment>
  </commentList>
</comments>
</file>

<file path=xl/comments17.xml><?xml version="1.0" encoding="utf-8"?>
<comments xmlns="http://schemas.openxmlformats.org/spreadsheetml/2006/main">
  <authors>
    <author>Pedersen_U</author>
    <author>ypoik</author>
    <author>cebreiro_a</author>
    <author>estv-relis</author>
  </authors>
  <commentList>
    <comment ref="B18" authorId="0" shapeId="0">
      <text>
        <r>
          <rPr>
            <sz val="8"/>
            <color indexed="81"/>
            <rFont val="Tahoma"/>
            <family val="2"/>
          </rPr>
          <t>The standard corporate income tax rate is 33.33%. It is increased by a 10% surcharge (</t>
        </r>
        <r>
          <rPr>
            <i/>
            <sz val="8"/>
            <color indexed="81"/>
            <rFont val="Tahoma"/>
            <family val="2"/>
          </rPr>
          <t>Contribution Additionnelle sur les Bénéfices</t>
        </r>
        <r>
          <rPr>
            <sz val="8"/>
            <color indexed="81"/>
            <rFont val="Tahoma"/>
            <family val="2"/>
          </rPr>
          <t>), resulting in an effective tax rate of 36.66%. In addition, there is an additional surcharge of 15% (</t>
        </r>
        <r>
          <rPr>
            <i/>
            <sz val="8"/>
            <color indexed="81"/>
            <rFont val="Tahoma"/>
            <family val="2"/>
          </rPr>
          <t>Contribution Additionnelle Temporaire sur les Bénéfices</t>
        </r>
        <r>
          <rPr>
            <sz val="8"/>
            <color indexed="81"/>
            <rFont val="Tahoma"/>
            <family val="2"/>
          </rPr>
          <t xml:space="preserve">) for companies with a turnover of at least EUR 7,630,000, resulting in an effective tax rate of 41.66%. </t>
        </r>
      </text>
    </comment>
    <comment ref="A20" authorId="1" shapeId="0">
      <text>
        <r>
          <rPr>
            <b/>
            <sz val="8"/>
            <color indexed="81"/>
            <rFont val="Tahoma"/>
            <family val="2"/>
          </rPr>
          <t>ypoik:</t>
        </r>
        <r>
          <rPr>
            <sz val="8"/>
            <color indexed="81"/>
            <rFont val="Tahoma"/>
            <family val="2"/>
          </rPr>
          <t xml:space="preserve">
The mentioned rate applies to listed SA's, non-listed ones with nominal shares and to all Ltd's. Non-listed SA's with joint-stock shares are taxed at a rate of 40%.</t>
        </r>
      </text>
    </comment>
    <comment ref="D25" authorId="2" shapeId="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2" shapeId="0">
      <text>
        <r>
          <rPr>
            <b/>
            <sz val="8"/>
            <color indexed="81"/>
            <rFont val="Tahoma"/>
            <family val="2"/>
          </rPr>
          <t>cebreiro_a:</t>
        </r>
        <r>
          <rPr>
            <sz val="8"/>
            <color indexed="81"/>
            <rFont val="Tahoma"/>
            <family val="2"/>
          </rPr>
          <t xml:space="preserve">
surtax rate not available</t>
        </r>
      </text>
    </comment>
    <comment ref="C37" authorId="3" shapeId="0">
      <text>
        <r>
          <rPr>
            <sz val="8"/>
            <color indexed="81"/>
            <rFont val="Tahoma"/>
            <family val="2"/>
          </rPr>
          <t>The sum of central and local rates are deductible in the base, e.g 9.8/(1+0.098+0.30)=7.01
The rate is 7.083 without church tax.</t>
        </r>
      </text>
    </comment>
    <comment ref="D37" authorId="3" shapeId="0">
      <text>
        <r>
          <rPr>
            <sz val="8"/>
            <color indexed="81"/>
            <rFont val="Tahoma"/>
            <family val="2"/>
          </rPr>
          <t>The sum of central and local rates are deductible in the base, e.g 30/(1+0.098+0.3)=21.46
The rate is 20.642 without church tax</t>
        </r>
      </text>
    </comment>
    <comment ref="E37" authorId="0" shapeId="0">
      <text>
        <r>
          <rPr>
            <sz val="8"/>
            <color indexed="81"/>
            <rFont val="Tahoma"/>
            <family val="2"/>
          </rPr>
          <t>The sum of central and local rates are deductible in the base, e.g (9.8+30)/(1+0.098+30)=28.47
The rate is 27.725 without church tax</t>
        </r>
      </text>
    </comment>
  </commentList>
</comments>
</file>

<file path=xl/comments18.xml><?xml version="1.0" encoding="utf-8"?>
<comments xmlns="http://schemas.openxmlformats.org/spreadsheetml/2006/main">
  <authors>
    <author>Pedersen_U</author>
    <author>ypoik</author>
    <author>cebreiro_a</author>
    <author>estv-relis</author>
  </authors>
  <commentList>
    <comment ref="B18" authorId="0" shapeId="0">
      <text>
        <r>
          <rPr>
            <sz val="8"/>
            <color indexed="81"/>
            <rFont val="Tahoma"/>
            <family val="2"/>
          </rPr>
          <t>The standard corporate income tax rate is 33.33%. It is increased by a 10% surcharge (</t>
        </r>
        <r>
          <rPr>
            <i/>
            <sz val="8"/>
            <color indexed="81"/>
            <rFont val="Tahoma"/>
            <family val="2"/>
          </rPr>
          <t>Contribution Additionnelle sur les Bénéfices</t>
        </r>
        <r>
          <rPr>
            <sz val="8"/>
            <color indexed="81"/>
            <rFont val="Tahoma"/>
            <family val="2"/>
          </rPr>
          <t>), resulting in an effective tax rate of 36.66%.</t>
        </r>
      </text>
    </comment>
    <comment ref="A20" authorId="1" shapeId="0">
      <text>
        <r>
          <rPr>
            <b/>
            <sz val="8"/>
            <color indexed="81"/>
            <rFont val="Tahoma"/>
            <family val="2"/>
          </rPr>
          <t>ypoik:</t>
        </r>
        <r>
          <rPr>
            <sz val="8"/>
            <color indexed="81"/>
            <rFont val="Tahoma"/>
            <family val="2"/>
          </rPr>
          <t xml:space="preserve">
The mentioned rate applies to listed SA's, non-listed ones with nominal shares and to all Ltd's. Non-listed SA's with joint-stock shares are taxed at a rate of 40%.</t>
        </r>
      </text>
    </comment>
    <comment ref="D25" authorId="2" shapeId="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2" shapeId="0">
      <text>
        <r>
          <rPr>
            <b/>
            <sz val="8"/>
            <color indexed="81"/>
            <rFont val="Tahoma"/>
            <family val="2"/>
          </rPr>
          <t>cebreiro_a:</t>
        </r>
        <r>
          <rPr>
            <sz val="8"/>
            <color indexed="81"/>
            <rFont val="Tahoma"/>
            <family val="2"/>
          </rPr>
          <t xml:space="preserve">
surtax rate not available</t>
        </r>
      </text>
    </comment>
    <comment ref="C37" authorId="3" shapeId="0">
      <text>
        <r>
          <rPr>
            <sz val="8"/>
            <color indexed="81"/>
            <rFont val="Tahoma"/>
            <family val="2"/>
          </rPr>
          <t>The sum of central and local rates are deductible in the base, e.g 9.8/(1+0.098+0.30)=7.01
The rate is 7.083 without church tax.</t>
        </r>
      </text>
    </comment>
    <comment ref="D37" authorId="3" shapeId="0">
      <text>
        <r>
          <rPr>
            <sz val="8"/>
            <color indexed="81"/>
            <rFont val="Tahoma"/>
            <family val="2"/>
          </rPr>
          <t>The sum of central and local rates are deductible in the base, e.g 30/(1+0.098+0.3)=21.46
The rate is 20.642 without church tax</t>
        </r>
      </text>
    </comment>
    <comment ref="E37" authorId="0" shapeId="0">
      <text>
        <r>
          <rPr>
            <sz val="8"/>
            <color indexed="81"/>
            <rFont val="Tahoma"/>
            <family val="2"/>
          </rPr>
          <t>The sum of central and local rates are deductible in the base, e.g (9.8+30)/(1+0.098+30)=28.47
The rate is 27.725 without church tax</t>
        </r>
      </text>
    </comment>
  </commentList>
</comments>
</file>

<file path=xl/comments19.xml><?xml version="1.0" encoding="utf-8"?>
<comments xmlns="http://schemas.openxmlformats.org/spreadsheetml/2006/main">
  <authors>
    <author>Duguay, Stéphane</author>
    <author>Pedersen_U</author>
    <author>ypoik</author>
    <author>cebreiro_a</author>
    <author>estv-relis</author>
  </authors>
  <commentList>
    <comment ref="B14" authorId="0" shapeId="0">
      <text>
        <r>
          <rPr>
            <sz val="10"/>
            <color indexed="81"/>
            <rFont val="Tahoma"/>
            <family val="2"/>
          </rPr>
          <t xml:space="preserve">The surtax has passed from 0.84% to 1.12% on february 27 
</t>
        </r>
      </text>
    </comment>
    <comment ref="B18" authorId="1" shapeId="0">
      <text>
        <r>
          <rPr>
            <sz val="8"/>
            <color indexed="81"/>
            <rFont val="Tahoma"/>
            <family val="2"/>
          </rPr>
          <t>The standard corporate income tax rate is 33.33%. It is increased by a 10% surcharge (</t>
        </r>
        <r>
          <rPr>
            <i/>
            <sz val="8"/>
            <color indexed="81"/>
            <rFont val="Tahoma"/>
            <family val="2"/>
          </rPr>
          <t>Contribution Additionnelle sur les Bénéfices</t>
        </r>
        <r>
          <rPr>
            <sz val="8"/>
            <color indexed="81"/>
            <rFont val="Tahoma"/>
            <family val="2"/>
          </rPr>
          <t>), resulting in an effective tax rate of 36.66%.</t>
        </r>
      </text>
    </comment>
    <comment ref="A20" authorId="2" shapeId="0">
      <text>
        <r>
          <rPr>
            <b/>
            <sz val="8"/>
            <color indexed="81"/>
            <rFont val="Tahoma"/>
            <family val="2"/>
          </rPr>
          <t>ypoik:</t>
        </r>
        <r>
          <rPr>
            <sz val="8"/>
            <color indexed="81"/>
            <rFont val="Tahoma"/>
            <family val="2"/>
          </rPr>
          <t xml:space="preserve">
The mentioned rate applies to listed SA's, non-listed ones with nominal shares and to all Ltd's. Non-listed SA's with joint-stock shares are taxed at a rate of 40%.</t>
        </r>
      </text>
    </comment>
    <comment ref="D25" authorId="3" shapeId="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3" shapeId="0">
      <text>
        <r>
          <rPr>
            <b/>
            <sz val="8"/>
            <color indexed="81"/>
            <rFont val="Tahoma"/>
            <family val="2"/>
          </rPr>
          <t>cebreiro_a:</t>
        </r>
        <r>
          <rPr>
            <sz val="8"/>
            <color indexed="81"/>
            <rFont val="Tahoma"/>
            <family val="2"/>
          </rPr>
          <t xml:space="preserve">
surtax rate not available</t>
        </r>
      </text>
    </comment>
    <comment ref="C37" authorId="4" shapeId="0">
      <text>
        <r>
          <rPr>
            <sz val="8"/>
            <color indexed="81"/>
            <rFont val="Tahoma"/>
            <family val="2"/>
          </rPr>
          <t>The sum of central and local rates are deductible in the base, e.g 9.8/(1+0.098+0.30)=7.01
The rate is 7.083 without church tax.</t>
        </r>
      </text>
    </comment>
    <comment ref="D37" authorId="4" shapeId="0">
      <text>
        <r>
          <rPr>
            <sz val="8"/>
            <color indexed="81"/>
            <rFont val="Tahoma"/>
            <family val="2"/>
          </rPr>
          <t>The sum of central and local rates are deductible in the base, e.g 30/(1+0.098+0.3)=21.46
The rate is 20.642 without church tax</t>
        </r>
      </text>
    </comment>
    <comment ref="E37" authorId="1" shapeId="0">
      <text>
        <r>
          <rPr>
            <sz val="8"/>
            <color indexed="81"/>
            <rFont val="Tahoma"/>
            <family val="2"/>
          </rPr>
          <t>The sum of central and local rates are deductible in the base, e.g (9.8+30)/(1+0.098+30)=28.47
The rate is 27.725 without church tax</t>
        </r>
      </text>
    </comment>
  </commentList>
</comments>
</file>

<file path=xl/comments2.xml><?xml version="1.0" encoding="utf-8"?>
<comments xmlns="http://schemas.openxmlformats.org/spreadsheetml/2006/main">
  <authors>
    <author>ahn_t</author>
    <author>col-loc_adm</author>
    <author>Pedersen_U</author>
  </authors>
  <commentList>
    <comment ref="B20" authorId="0" shapeId="0">
      <text>
        <r>
          <rPr>
            <sz val="8"/>
            <color indexed="81"/>
            <rFont val="Tahoma"/>
            <family val="2"/>
          </rPr>
          <t xml:space="preserve">The standard corporate income tax rate is 33.33%. It is increased by a 3,3% surcharge (Contribution Sociale sur les Bénéfices) for companies with a turnover of at least EUR 7,630,000 on the part of their liable tax payments in excess of EUR 763,000 - resulting in an effective tax rate of 34.43% for companies that have profits above EUR 2,289,000. </t>
        </r>
      </text>
    </comment>
    <comment ref="C41" authorId="1" shapeId="0">
      <text>
        <r>
          <rPr>
            <sz val="8"/>
            <color indexed="81"/>
            <rFont val="Tahoma"/>
            <family val="2"/>
          </rPr>
          <t>The sum of central and local rates are deductible in the base, e.g 8.5/(1+0.085+0.1836)=6.70</t>
        </r>
      </text>
    </comment>
    <comment ref="D41" authorId="2" shapeId="0">
      <text>
        <r>
          <rPr>
            <sz val="8"/>
            <color indexed="81"/>
            <rFont val="Tahoma"/>
            <family val="2"/>
          </rPr>
          <t xml:space="preserve">The sum of central and local rates are deductible in the base, e.g 18.36/(1+0.085+0.1836)=14.47
</t>
        </r>
      </text>
    </comment>
    <comment ref="E41" authorId="2" shapeId="0">
      <text>
        <r>
          <rPr>
            <sz val="8"/>
            <color indexed="81"/>
            <rFont val="Tahoma"/>
            <family val="2"/>
          </rPr>
          <t xml:space="preserve">The sum of central and local rates are deductible in the base, e.g (8.5+18.36)/(1+0.085+0.1836)=21.17
</t>
        </r>
      </text>
    </comment>
  </commentList>
</comments>
</file>

<file path=xl/comments20.xml><?xml version="1.0" encoding="utf-8"?>
<comments xmlns="http://schemas.openxmlformats.org/spreadsheetml/2006/main">
  <authors>
    <author>ahn_t</author>
    <author>ypoik</author>
    <author>cebreiro_a</author>
    <author>estv-relis</author>
    <author>Pedersen_U</author>
  </authors>
  <commentList>
    <comment ref="B18" authorId="0" shapeId="0">
      <text>
        <r>
          <rPr>
            <sz val="8"/>
            <color indexed="81"/>
            <rFont val="Tahoma"/>
            <family val="2"/>
          </rPr>
          <t>The standard corporate income tax rate is 33.33%. It is increased by a 1,5% surcharge (</t>
        </r>
        <r>
          <rPr>
            <i/>
            <sz val="8"/>
            <color indexed="81"/>
            <rFont val="Tahoma"/>
            <family val="2"/>
          </rPr>
          <t>Contribution Additionnelle sur les Bénéfices</t>
        </r>
        <r>
          <rPr>
            <sz val="8"/>
            <color indexed="81"/>
            <rFont val="Tahoma"/>
            <family val="2"/>
          </rPr>
          <t>), resulting in an effective tax rate of 33.83%. In addition, there is an additional surcharge of 3,3% (</t>
        </r>
        <r>
          <rPr>
            <i/>
            <sz val="8"/>
            <color indexed="81"/>
            <rFont val="Tahoma"/>
            <family val="2"/>
          </rPr>
          <t>Contribution Sociale sur les Bénéfices</t>
        </r>
        <r>
          <rPr>
            <sz val="8"/>
            <color indexed="81"/>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A20" authorId="1" shapeId="0">
      <text>
        <r>
          <rPr>
            <b/>
            <sz val="8"/>
            <color indexed="81"/>
            <rFont val="Tahoma"/>
            <family val="2"/>
          </rPr>
          <t>ypoik:</t>
        </r>
        <r>
          <rPr>
            <sz val="8"/>
            <color indexed="81"/>
            <rFont val="Tahoma"/>
            <family val="2"/>
          </rPr>
          <t xml:space="preserve">
The mentioned rate applies to all SA's with listed and non-listed shares and to all Ltd's. The tax rate for SA's with non-listed shares increases to 40% beginning 30/6/94.</t>
        </r>
      </text>
    </comment>
    <comment ref="D25" authorId="2" shapeId="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2" shapeId="0">
      <text>
        <r>
          <rPr>
            <b/>
            <sz val="8"/>
            <color indexed="81"/>
            <rFont val="Tahoma"/>
            <family val="2"/>
          </rPr>
          <t>cebreiro_a:</t>
        </r>
        <r>
          <rPr>
            <sz val="8"/>
            <color indexed="81"/>
            <rFont val="Tahoma"/>
            <family val="2"/>
          </rPr>
          <t xml:space="preserve">
surtax rate not available</t>
        </r>
      </text>
    </comment>
    <comment ref="C37" authorId="3" shapeId="0">
      <text>
        <r>
          <rPr>
            <sz val="8"/>
            <color indexed="81"/>
            <rFont val="Tahoma"/>
            <family val="2"/>
          </rPr>
          <t>The sum of central and local rates are deductible in the base, e.g 9.8/(1+0.098+0.30)=7.01
The rate is 7.083 without church tax.</t>
        </r>
      </text>
    </comment>
    <comment ref="D37" authorId="3" shapeId="0">
      <text>
        <r>
          <rPr>
            <sz val="8"/>
            <color indexed="81"/>
            <rFont val="Tahoma"/>
            <family val="2"/>
          </rPr>
          <t>The sum of central and local rates are deductible in the base, e.g 30/(1+0.098+0.3)=21.46
The rate is 20.642 without church tax</t>
        </r>
      </text>
    </comment>
    <comment ref="E37" authorId="4" shapeId="0">
      <text>
        <r>
          <rPr>
            <sz val="8"/>
            <color indexed="81"/>
            <rFont val="Tahoma"/>
            <family val="2"/>
          </rPr>
          <t>The sum of central and local rates are deductible in the base, e.g (9.8+30)/(1+0.098+30)=28.47
The rate is 27.725 without church tax</t>
        </r>
      </text>
    </comment>
  </commentList>
</comments>
</file>

<file path=xl/comments21.xml><?xml version="1.0" encoding="utf-8"?>
<comments xmlns="http://schemas.openxmlformats.org/spreadsheetml/2006/main">
  <authors>
    <author>ypoik</author>
    <author>cebreiro_a</author>
    <author>estv-relis</author>
    <author>Pedersen_U</author>
  </authors>
  <commentList>
    <comment ref="A20" authorId="0" shapeId="0">
      <text>
        <r>
          <rPr>
            <b/>
            <sz val="8"/>
            <color indexed="81"/>
            <rFont val="Tahoma"/>
            <family val="2"/>
          </rPr>
          <t>ypoik:</t>
        </r>
        <r>
          <rPr>
            <sz val="8"/>
            <color indexed="81"/>
            <rFont val="Tahoma"/>
            <family val="2"/>
          </rPr>
          <t xml:space="preserve">
The mentioned rate applies to all SA's with listed and non-listed shares and to all Ltd's.
</t>
        </r>
      </text>
    </comment>
    <comment ref="D25" authorId="1" shapeId="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1" shapeId="0">
      <text>
        <r>
          <rPr>
            <b/>
            <sz val="8"/>
            <color indexed="81"/>
            <rFont val="Tahoma"/>
            <family val="2"/>
          </rPr>
          <t>cebreiro_a:</t>
        </r>
        <r>
          <rPr>
            <sz val="8"/>
            <color indexed="81"/>
            <rFont val="Tahoma"/>
            <family val="2"/>
          </rPr>
          <t xml:space="preserve">
surtax rate not available</t>
        </r>
      </text>
    </comment>
    <comment ref="C37" authorId="2" shapeId="0">
      <text>
        <r>
          <rPr>
            <sz val="8"/>
            <color indexed="81"/>
            <rFont val="Tahoma"/>
            <family val="2"/>
          </rPr>
          <t>The sum of central and local rates are deductible in the base, e.g 9.8/(1+0.098+0.30)=7.01
The rate is 7.083 without church tax.</t>
        </r>
      </text>
    </comment>
    <comment ref="D37" authorId="2" shapeId="0">
      <text>
        <r>
          <rPr>
            <sz val="8"/>
            <color indexed="81"/>
            <rFont val="Tahoma"/>
            <family val="2"/>
          </rPr>
          <t>The sum of central and local rates are deductible in the base, e.g 30/(1+0.098+0.3)=21.46
The rate is 20.642 without church tax</t>
        </r>
      </text>
    </comment>
    <comment ref="E37" authorId="3" shapeId="0">
      <text>
        <r>
          <rPr>
            <sz val="8"/>
            <color indexed="81"/>
            <rFont val="Tahoma"/>
            <family val="2"/>
          </rPr>
          <t>The sum of central and local rates are deductible in the base, e.g (9.8+30)/(1+0.098+30)=28.47
The rate is 27.725 without church tax</t>
        </r>
      </text>
    </comment>
  </commentList>
</comments>
</file>

<file path=xl/comments22.xml><?xml version="1.0" encoding="utf-8"?>
<comments xmlns="http://schemas.openxmlformats.org/spreadsheetml/2006/main">
  <authors>
    <author>ypoik</author>
    <author>cebreiro_a</author>
    <author>estv-relis</author>
    <author>Pedersen_U</author>
  </authors>
  <commentList>
    <comment ref="A20" authorId="0" shapeId="0">
      <text>
        <r>
          <rPr>
            <b/>
            <sz val="8"/>
            <color indexed="81"/>
            <rFont val="Tahoma"/>
            <family val="2"/>
          </rPr>
          <t>ypoik:</t>
        </r>
        <r>
          <rPr>
            <sz val="8"/>
            <color indexed="81"/>
            <rFont val="Tahoma"/>
            <family val="2"/>
          </rPr>
          <t xml:space="preserve">
The rate applies to all SA's except those operating in the industrial, extractive, quarrying and small industry sector for which the rate is limited to 40% (non-listed) and 35% (listed).</t>
        </r>
      </text>
    </comment>
    <comment ref="D25" authorId="1" shapeId="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1" shapeId="0">
      <text>
        <r>
          <rPr>
            <b/>
            <sz val="8"/>
            <color indexed="81"/>
            <rFont val="Tahoma"/>
            <family val="2"/>
          </rPr>
          <t>cebreiro_a:</t>
        </r>
        <r>
          <rPr>
            <sz val="8"/>
            <color indexed="81"/>
            <rFont val="Tahoma"/>
            <family val="2"/>
          </rPr>
          <t xml:space="preserve">
surtax rate not available</t>
        </r>
      </text>
    </comment>
    <comment ref="C37" authorId="2" shapeId="0">
      <text>
        <r>
          <rPr>
            <sz val="8"/>
            <color indexed="81"/>
            <rFont val="Tahoma"/>
            <family val="2"/>
          </rPr>
          <t>The sum of central and local rates are deductible in the base, e.g 9.8/(1+0.098+0.2915)=7.05
The rate is 7.126 without church tax.</t>
        </r>
      </text>
    </comment>
    <comment ref="D37" authorId="2" shapeId="0">
      <text>
        <r>
          <rPr>
            <sz val="8"/>
            <color indexed="81"/>
            <rFont val="Tahoma"/>
            <family val="2"/>
          </rPr>
          <t>The sum of central and local rates are deductible in the base, e.g 30/(1+0.098+0.2915)=20.98
The rate is 20.157 without church tax</t>
        </r>
      </text>
    </comment>
    <comment ref="E37" authorId="3" shapeId="0">
      <text>
        <r>
          <rPr>
            <sz val="8"/>
            <color indexed="81"/>
            <rFont val="Tahoma"/>
            <family val="2"/>
          </rPr>
          <t>The sum of central and local rates are deductible in the base, e.g (9.8+29.15)/(1+0.098+29.15)=28.03
The rate is 27.283 without church tax</t>
        </r>
      </text>
    </comment>
  </commentList>
</comments>
</file>

<file path=xl/comments23.xml><?xml version="1.0" encoding="utf-8"?>
<comments xmlns="http://schemas.openxmlformats.org/spreadsheetml/2006/main">
  <authors>
    <author>cebreiro_a</author>
    <author>Pedersen_U</author>
    <author>ypoik</author>
    <author>estv-relis</author>
  </authors>
  <commentList>
    <comment ref="D17" authorId="0" shapeId="0">
      <text>
        <r>
          <rPr>
            <b/>
            <sz val="8"/>
            <color indexed="81"/>
            <rFont val="Tahoma"/>
            <family val="2"/>
          </rPr>
          <t>cebreiro_a:</t>
        </r>
        <r>
          <rPr>
            <sz val="8"/>
            <color indexed="81"/>
            <rFont val="Tahoma"/>
            <family val="2"/>
          </rPr>
          <t xml:space="preserve">
corporations also have to pay local tax until 1992</t>
        </r>
      </text>
    </comment>
    <comment ref="B18" authorId="1" shapeId="0">
      <text>
        <r>
          <rPr>
            <sz val="8"/>
            <color indexed="81"/>
            <rFont val="Tahoma"/>
            <family val="2"/>
          </rPr>
          <t>The standard corporate income tax rate is 34%. It is increased (by a surcharge) up to 42% on distributed profits.</t>
        </r>
      </text>
    </comment>
    <comment ref="A20" authorId="2" shapeId="0">
      <text>
        <r>
          <rPr>
            <b/>
            <sz val="8"/>
            <color indexed="81"/>
            <rFont val="Tahoma"/>
            <family val="2"/>
          </rPr>
          <t>ypoik:</t>
        </r>
        <r>
          <rPr>
            <sz val="8"/>
            <color indexed="81"/>
            <rFont val="Tahoma"/>
            <family val="2"/>
          </rPr>
          <t xml:space="preserve">
The mentioned rate applies to all SA's except the listed ones operating in the industrial and the extractive sector, for which the rate is limited to 40%.</t>
        </r>
      </text>
    </comment>
    <comment ref="D25" authorId="0" shapeId="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0" shapeId="0">
      <text>
        <r>
          <rPr>
            <b/>
            <sz val="8"/>
            <color indexed="81"/>
            <rFont val="Tahoma"/>
            <family val="2"/>
          </rPr>
          <t>cebreiro_a:</t>
        </r>
        <r>
          <rPr>
            <sz val="8"/>
            <color indexed="81"/>
            <rFont val="Tahoma"/>
            <family val="2"/>
          </rPr>
          <t xml:space="preserve">
surtax rate not available</t>
        </r>
      </text>
    </comment>
    <comment ref="C37" authorId="3" shapeId="0">
      <text>
        <r>
          <rPr>
            <sz val="8"/>
            <color indexed="81"/>
            <rFont val="Tahoma"/>
            <family val="2"/>
          </rPr>
          <t>The sum of central and local rates are deductible in the base, e.g 9.8/(1+0.098+0.2855)=7.08
The rate is 7.157 without church tax.</t>
        </r>
      </text>
    </comment>
    <comment ref="D37" authorId="3" shapeId="0">
      <text>
        <r>
          <rPr>
            <sz val="8"/>
            <color indexed="81"/>
            <rFont val="Tahoma"/>
            <family val="2"/>
          </rPr>
          <t>The sum of central and local rates are deductible in the base, e.g 30/(1+0.098+0.2855)=20.64
The rate is 19.807 without church tax</t>
        </r>
      </text>
    </comment>
    <comment ref="E37" authorId="1" shapeId="0">
      <text>
        <r>
          <rPr>
            <sz val="8"/>
            <color indexed="81"/>
            <rFont val="Tahoma"/>
            <family val="2"/>
          </rPr>
          <t>The sum of central and local rates are deductible in the base, e.g (9.8+28.55)/(1+0.098+28.55)=27.72
The rate is 26.965 without church tax</t>
        </r>
      </text>
    </comment>
  </commentList>
</comments>
</file>

<file path=xl/comments24.xml><?xml version="1.0" encoding="utf-8"?>
<comments xmlns="http://schemas.openxmlformats.org/spreadsheetml/2006/main">
  <authors>
    <author>cebreiro_a</author>
    <author>Pedersen_U</author>
    <author>ypoik</author>
    <author>estv-relis</author>
  </authors>
  <commentList>
    <comment ref="D17" authorId="0" shapeId="0">
      <text>
        <r>
          <rPr>
            <b/>
            <sz val="8"/>
            <color indexed="81"/>
            <rFont val="Tahoma"/>
            <family val="2"/>
          </rPr>
          <t>cebreiro_a:</t>
        </r>
        <r>
          <rPr>
            <sz val="8"/>
            <color indexed="81"/>
            <rFont val="Tahoma"/>
            <family val="2"/>
          </rPr>
          <t xml:space="preserve">
corporations also have to pay local tax until 1992</t>
        </r>
      </text>
    </comment>
    <comment ref="B18" authorId="1" shapeId="0">
      <text>
        <r>
          <rPr>
            <sz val="8"/>
            <color indexed="81"/>
            <rFont val="Tahoma"/>
            <family val="2"/>
          </rPr>
          <t>The standard corporate income tax rate is 37%. It is increased (by a surcharge) up to 42% on distributed profits.</t>
        </r>
      </text>
    </comment>
    <comment ref="A20" authorId="2" shapeId="0">
      <text>
        <r>
          <rPr>
            <b/>
            <sz val="8"/>
            <color indexed="81"/>
            <rFont val="Tahoma"/>
            <family val="2"/>
          </rPr>
          <t>ypoik:</t>
        </r>
        <r>
          <rPr>
            <sz val="8"/>
            <color indexed="81"/>
            <rFont val="Tahoma"/>
            <family val="2"/>
          </rPr>
          <t xml:space="preserve">
The mentioned rate applies to all SA's except the listed ones operating in the industrial and the extractive sector, for which the rate is limited to 40%.</t>
        </r>
      </text>
    </comment>
    <comment ref="D25" authorId="0" shapeId="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0" shapeId="0">
      <text>
        <r>
          <rPr>
            <b/>
            <sz val="8"/>
            <color indexed="81"/>
            <rFont val="Tahoma"/>
            <family val="2"/>
          </rPr>
          <t>cebreiro_a:</t>
        </r>
        <r>
          <rPr>
            <sz val="8"/>
            <color indexed="81"/>
            <rFont val="Tahoma"/>
            <family val="2"/>
          </rPr>
          <t xml:space="preserve">
surtax rate not available</t>
        </r>
      </text>
    </comment>
    <comment ref="C37" authorId="3" shapeId="0">
      <text>
        <r>
          <rPr>
            <sz val="8"/>
            <color indexed="81"/>
            <rFont val="Tahoma"/>
            <family val="2"/>
          </rPr>
          <t>The rate is 6.908 without church tax.</t>
        </r>
      </text>
    </comment>
    <comment ref="D37" authorId="3" shapeId="0">
      <text>
        <r>
          <rPr>
            <sz val="8"/>
            <color indexed="81"/>
            <rFont val="Tahoma"/>
            <family val="2"/>
          </rPr>
          <t>The rate is 22.6 without church tax</t>
        </r>
      </text>
    </comment>
    <comment ref="E37" authorId="1" shapeId="0">
      <text>
        <r>
          <rPr>
            <sz val="8"/>
            <color indexed="81"/>
            <rFont val="Tahoma"/>
            <family val="2"/>
          </rPr>
          <t>The rate is 29.51 without church tax</t>
        </r>
      </text>
    </comment>
  </commentList>
</comments>
</file>

<file path=xl/comments25.xml><?xml version="1.0" encoding="utf-8"?>
<comments xmlns="http://schemas.openxmlformats.org/spreadsheetml/2006/main">
  <authors>
    <author>cebreiro_a</author>
    <author>Pedersen_U</author>
    <author>ypoik</author>
    <author>estv-relis</author>
  </authors>
  <commentList>
    <comment ref="D17" authorId="0" shapeId="0">
      <text>
        <r>
          <rPr>
            <b/>
            <sz val="8"/>
            <color indexed="81"/>
            <rFont val="Tahoma"/>
            <family val="2"/>
          </rPr>
          <t>cebreiro_a:</t>
        </r>
        <r>
          <rPr>
            <sz val="8"/>
            <color indexed="81"/>
            <rFont val="Tahoma"/>
            <family val="2"/>
          </rPr>
          <t xml:space="preserve">
corporations also have to pay local tax until 1992</t>
        </r>
      </text>
    </comment>
    <comment ref="B18" authorId="1" shapeId="0">
      <text>
        <r>
          <rPr>
            <sz val="8"/>
            <color indexed="81"/>
            <rFont val="Tahoma"/>
            <family val="2"/>
          </rPr>
          <t>The standard corporate income tax rate is 39%. It is increased (by a surcharge) up to 42% on distributed profits.</t>
        </r>
      </text>
    </comment>
    <comment ref="A20" authorId="2" shapeId="0">
      <text>
        <r>
          <rPr>
            <b/>
            <sz val="8"/>
            <color indexed="81"/>
            <rFont val="Tahoma"/>
            <family val="2"/>
          </rPr>
          <t>ypoik:</t>
        </r>
        <r>
          <rPr>
            <sz val="8"/>
            <color indexed="81"/>
            <rFont val="Tahoma"/>
            <family val="2"/>
          </rPr>
          <t xml:space="preserve">
The mentioned rate applies to all SA's except the listed ones operating in the industrial and the extractive sector, for which the rate is limited to 40%.</t>
        </r>
      </text>
    </comment>
    <comment ref="B25" authorId="0" shapeId="0">
      <text>
        <r>
          <rPr>
            <b/>
            <sz val="8"/>
            <color indexed="81"/>
            <rFont val="Tahoma"/>
            <family val="2"/>
          </rPr>
          <t>cebreiro_a:</t>
        </r>
        <r>
          <rPr>
            <sz val="8"/>
            <color indexed="81"/>
            <rFont val="Tahoma"/>
            <family val="2"/>
          </rPr>
          <t xml:space="preserve">
35% on dividend income</t>
        </r>
      </text>
    </comment>
    <comment ref="D25" authorId="0" shapeId="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0" shapeId="0">
      <text>
        <r>
          <rPr>
            <b/>
            <sz val="8"/>
            <color indexed="81"/>
            <rFont val="Tahoma"/>
            <family val="2"/>
          </rPr>
          <t>cebreiro_a:</t>
        </r>
        <r>
          <rPr>
            <sz val="8"/>
            <color indexed="81"/>
            <rFont val="Tahoma"/>
            <family val="2"/>
          </rPr>
          <t xml:space="preserve">
surtax rate not available</t>
        </r>
      </text>
    </comment>
    <comment ref="C37" authorId="3" shapeId="0">
      <text>
        <r>
          <rPr>
            <sz val="8"/>
            <color indexed="81"/>
            <rFont val="Tahoma"/>
            <family val="2"/>
          </rPr>
          <t>The rate is 6.908 without church tax.</t>
        </r>
      </text>
    </comment>
    <comment ref="D37" authorId="3" shapeId="0">
      <text>
        <r>
          <rPr>
            <sz val="8"/>
            <color indexed="81"/>
            <rFont val="Tahoma"/>
            <family val="2"/>
          </rPr>
          <t>The rate is 22.6 without church tax</t>
        </r>
      </text>
    </comment>
    <comment ref="E37" authorId="1" shapeId="0">
      <text>
        <r>
          <rPr>
            <sz val="8"/>
            <color indexed="81"/>
            <rFont val="Tahoma"/>
            <family val="2"/>
          </rPr>
          <t>The rate is 29.51 without church tax</t>
        </r>
      </text>
    </comment>
  </commentList>
</comments>
</file>

<file path=xl/comments26.xml><?xml version="1.0" encoding="utf-8"?>
<comments xmlns="http://schemas.openxmlformats.org/spreadsheetml/2006/main">
  <authors>
    <author>Duguay, Stéphane</author>
    <author>cebreiro_a</author>
    <author>ahn_t</author>
    <author>ypoik</author>
    <author>estv-relis</author>
    <author>Pedersen_U</author>
  </authors>
  <commentList>
    <comment ref="B14" authorId="0" shapeId="0">
      <text>
        <r>
          <rPr>
            <sz val="10"/>
            <color indexed="81"/>
            <rFont val="Tahoma"/>
            <family val="2"/>
          </rPr>
          <t>The surtax has passed from 1.05% to 0.84% on june 30</t>
        </r>
      </text>
    </comment>
    <comment ref="D17" authorId="1" shapeId="0">
      <text>
        <r>
          <rPr>
            <b/>
            <sz val="8"/>
            <color indexed="81"/>
            <rFont val="Tahoma"/>
            <family val="2"/>
          </rPr>
          <t>cebreiro_a:</t>
        </r>
        <r>
          <rPr>
            <sz val="8"/>
            <color indexed="81"/>
            <rFont val="Tahoma"/>
            <family val="2"/>
          </rPr>
          <t xml:space="preserve">
corporations also have to pay local tax until 1992</t>
        </r>
      </text>
    </comment>
    <comment ref="B18" authorId="2" shapeId="0">
      <text>
        <r>
          <rPr>
            <sz val="8"/>
            <color indexed="81"/>
            <rFont val="Tahoma"/>
            <family val="2"/>
          </rPr>
          <t>The standard corporate income tax rate is 33.33%. It is increased by a 1,5% surcharge (</t>
        </r>
        <r>
          <rPr>
            <i/>
            <sz val="8"/>
            <color indexed="81"/>
            <rFont val="Tahoma"/>
            <family val="2"/>
          </rPr>
          <t>Contribution Additionnelle sur les Bénéfices</t>
        </r>
        <r>
          <rPr>
            <sz val="8"/>
            <color indexed="81"/>
            <rFont val="Tahoma"/>
            <family val="2"/>
          </rPr>
          <t>), resulting in an effective tax rate of 33.83%. In addition, there is an additional surcharge of 3,3% (</t>
        </r>
        <r>
          <rPr>
            <i/>
            <sz val="8"/>
            <color indexed="81"/>
            <rFont val="Tahoma"/>
            <family val="2"/>
          </rPr>
          <t>Contribution Sociale sur les Bénéfices</t>
        </r>
        <r>
          <rPr>
            <sz val="8"/>
            <color indexed="81"/>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A20" authorId="3" shapeId="0">
      <text>
        <r>
          <rPr>
            <b/>
            <sz val="8"/>
            <color indexed="81"/>
            <rFont val="Tahoma"/>
            <family val="2"/>
          </rPr>
          <t>ypoik:</t>
        </r>
        <r>
          <rPr>
            <sz val="8"/>
            <color indexed="81"/>
            <rFont val="Tahoma"/>
            <family val="2"/>
          </rPr>
          <t xml:space="preserve">
The mentioned rate applies to all SA's except the listed ones operating in the industrial and the extractive sector, for which the rate is limited to 40%.</t>
        </r>
      </text>
    </comment>
    <comment ref="B25" authorId="1" shapeId="0">
      <text>
        <r>
          <rPr>
            <b/>
            <sz val="8"/>
            <color indexed="81"/>
            <rFont val="Tahoma"/>
            <family val="2"/>
          </rPr>
          <t>cebreiro_a:</t>
        </r>
        <r>
          <rPr>
            <sz val="8"/>
            <color indexed="81"/>
            <rFont val="Tahoma"/>
            <family val="2"/>
          </rPr>
          <t xml:space="preserve">
32% on dividend income</t>
        </r>
      </text>
    </comment>
    <comment ref="D25" authorId="1" shapeId="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1" shapeId="0">
      <text>
        <r>
          <rPr>
            <b/>
            <sz val="8"/>
            <color indexed="81"/>
            <rFont val="Tahoma"/>
            <family val="2"/>
          </rPr>
          <t>cebreiro_a:</t>
        </r>
        <r>
          <rPr>
            <sz val="8"/>
            <color indexed="81"/>
            <rFont val="Tahoma"/>
            <family val="2"/>
          </rPr>
          <t xml:space="preserve">
surtax rate not available</t>
        </r>
      </text>
    </comment>
    <comment ref="C37" authorId="4" shapeId="0">
      <text>
        <r>
          <rPr>
            <sz val="8"/>
            <color indexed="81"/>
            <rFont val="Tahoma"/>
            <family val="2"/>
          </rPr>
          <t>The rate is 6.908 without church tax.</t>
        </r>
      </text>
    </comment>
    <comment ref="D37" authorId="4" shapeId="0">
      <text>
        <r>
          <rPr>
            <sz val="8"/>
            <color indexed="81"/>
            <rFont val="Tahoma"/>
            <family val="2"/>
          </rPr>
          <t>The rate is 22.6 without church tax</t>
        </r>
      </text>
    </comment>
    <comment ref="E37" authorId="5" shapeId="0">
      <text>
        <r>
          <rPr>
            <sz val="8"/>
            <color indexed="81"/>
            <rFont val="Tahoma"/>
            <family val="2"/>
          </rPr>
          <t>The rate is 29.51 without church tax</t>
        </r>
      </text>
    </comment>
  </commentList>
</comments>
</file>

<file path=xl/comments27.xml><?xml version="1.0" encoding="utf-8"?>
<comments xmlns="http://schemas.openxmlformats.org/spreadsheetml/2006/main">
  <authors>
    <author>Duguay, Stéphane</author>
    <author>cebreiro_a</author>
    <author>ahn_t</author>
    <author>ypoik</author>
    <author>estv-relis</author>
    <author>Pedersen_U</author>
  </authors>
  <commentList>
    <comment ref="B14" authorId="0" shapeId="0">
      <text>
        <r>
          <rPr>
            <sz val="10"/>
            <color indexed="81"/>
            <rFont val="Tahoma"/>
            <family val="2"/>
          </rPr>
          <t>The surtax has passed from 1.08% to 1.05% on june 30</t>
        </r>
      </text>
    </comment>
    <comment ref="D17" authorId="1" shapeId="0">
      <text>
        <r>
          <rPr>
            <b/>
            <sz val="8"/>
            <color indexed="81"/>
            <rFont val="Tahoma"/>
            <family val="2"/>
          </rPr>
          <t>cebreiro_a:</t>
        </r>
        <r>
          <rPr>
            <sz val="8"/>
            <color indexed="81"/>
            <rFont val="Tahoma"/>
            <family val="2"/>
          </rPr>
          <t xml:space="preserve">
corporations also have to pay local tax until 1992</t>
        </r>
      </text>
    </comment>
    <comment ref="B18" authorId="2" shapeId="0">
      <text>
        <r>
          <rPr>
            <sz val="8"/>
            <color indexed="81"/>
            <rFont val="Tahoma"/>
            <family val="2"/>
          </rPr>
          <t>The standard corporate income tax rate is 33.33%. It is increased by a 1,5% surcharge (</t>
        </r>
        <r>
          <rPr>
            <i/>
            <sz val="8"/>
            <color indexed="81"/>
            <rFont val="Tahoma"/>
            <family val="2"/>
          </rPr>
          <t>Contribution Additionnelle sur les Bénéfices</t>
        </r>
        <r>
          <rPr>
            <sz val="8"/>
            <color indexed="81"/>
            <rFont val="Tahoma"/>
            <family val="2"/>
          </rPr>
          <t>), resulting in an effective tax rate of 33.83%. In addition, there is an additional surcharge of 3,3% (</t>
        </r>
        <r>
          <rPr>
            <i/>
            <sz val="8"/>
            <color indexed="81"/>
            <rFont val="Tahoma"/>
            <family val="2"/>
          </rPr>
          <t>Contribution Sociale sur les Bénéfices</t>
        </r>
        <r>
          <rPr>
            <sz val="8"/>
            <color indexed="81"/>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A20" authorId="3" shapeId="0">
      <text>
        <r>
          <rPr>
            <b/>
            <sz val="8"/>
            <color indexed="81"/>
            <rFont val="Tahoma"/>
            <family val="2"/>
          </rPr>
          <t>ypoik:</t>
        </r>
        <r>
          <rPr>
            <sz val="8"/>
            <color indexed="81"/>
            <rFont val="Tahoma"/>
            <family val="2"/>
          </rPr>
          <t xml:space="preserve">
The mentioned rate applies to all SA's except the listed ones operating in the industrial and the extractive sector, for which the rate is limited to 40%.</t>
        </r>
      </text>
    </comment>
    <comment ref="B25" authorId="1" shapeId="0">
      <text>
        <r>
          <rPr>
            <b/>
            <sz val="8"/>
            <color indexed="81"/>
            <rFont val="Tahoma"/>
            <family val="2"/>
          </rPr>
          <t>cebreiro_a:</t>
        </r>
        <r>
          <rPr>
            <sz val="8"/>
            <color indexed="81"/>
            <rFont val="Tahoma"/>
            <family val="2"/>
          </rPr>
          <t xml:space="preserve">
32% on dividend income</t>
        </r>
      </text>
    </comment>
    <comment ref="D25" authorId="1" shapeId="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1" shapeId="0">
      <text>
        <r>
          <rPr>
            <b/>
            <sz val="8"/>
            <color indexed="81"/>
            <rFont val="Tahoma"/>
            <family val="2"/>
          </rPr>
          <t>cebreiro_a:</t>
        </r>
        <r>
          <rPr>
            <sz val="8"/>
            <color indexed="81"/>
            <rFont val="Tahoma"/>
            <family val="2"/>
          </rPr>
          <t xml:space="preserve">
surtax rate not available</t>
        </r>
      </text>
    </comment>
    <comment ref="C37" authorId="4" shapeId="0">
      <text>
        <r>
          <rPr>
            <sz val="8"/>
            <color indexed="81"/>
            <rFont val="Tahoma"/>
            <family val="2"/>
          </rPr>
          <t>The rate is 6.801 without church tax.</t>
        </r>
      </text>
    </comment>
    <comment ref="D37" authorId="4" shapeId="0">
      <text>
        <r>
          <rPr>
            <sz val="8"/>
            <color indexed="81"/>
            <rFont val="Tahoma"/>
            <family val="2"/>
          </rPr>
          <t>The rate is 23.8 without church tax</t>
        </r>
      </text>
    </comment>
    <comment ref="E37" authorId="5" shapeId="0">
      <text>
        <r>
          <rPr>
            <sz val="8"/>
            <color indexed="81"/>
            <rFont val="Tahoma"/>
            <family val="2"/>
          </rPr>
          <t>The rate is 30.6 without church tax</t>
        </r>
      </text>
    </comment>
  </commentList>
</comments>
</file>

<file path=xl/comments28.xml><?xml version="1.0" encoding="utf-8"?>
<comments xmlns="http://schemas.openxmlformats.org/spreadsheetml/2006/main">
  <authors>
    <author>cebreiro_a</author>
    <author>ahn_t</author>
    <author>ypoik</author>
    <author>estv-relis</author>
    <author>Pedersen_U</author>
  </authors>
  <commentList>
    <comment ref="D17" authorId="0" shapeId="0">
      <text>
        <r>
          <rPr>
            <b/>
            <sz val="8"/>
            <color indexed="81"/>
            <rFont val="Tahoma"/>
            <family val="2"/>
          </rPr>
          <t>cebreiro_a:</t>
        </r>
        <r>
          <rPr>
            <sz val="8"/>
            <color indexed="81"/>
            <rFont val="Tahoma"/>
            <family val="2"/>
          </rPr>
          <t xml:space="preserve">
corporations also have to pay local tax until 1992</t>
        </r>
      </text>
    </comment>
    <comment ref="B18" authorId="1" shapeId="0">
      <text>
        <r>
          <rPr>
            <sz val="8"/>
            <color indexed="81"/>
            <rFont val="Tahoma"/>
            <family val="2"/>
          </rPr>
          <t>The standard corporate income tax rate is 33.33%. It is increased by a 1,5% surcharge (</t>
        </r>
        <r>
          <rPr>
            <i/>
            <sz val="8"/>
            <color indexed="81"/>
            <rFont val="Tahoma"/>
            <family val="2"/>
          </rPr>
          <t>Contribution Additionnelle sur les Bénéfices</t>
        </r>
        <r>
          <rPr>
            <sz val="8"/>
            <color indexed="81"/>
            <rFont val="Tahoma"/>
            <family val="2"/>
          </rPr>
          <t>), resulting in an effective tax rate of 33.83%. In addition, there is an additional surcharge of 3,3% (</t>
        </r>
        <r>
          <rPr>
            <i/>
            <sz val="8"/>
            <color indexed="81"/>
            <rFont val="Tahoma"/>
            <family val="2"/>
          </rPr>
          <t>Contribution Sociale sur les Bénéfices</t>
        </r>
        <r>
          <rPr>
            <sz val="8"/>
            <color indexed="81"/>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A20" authorId="2" shapeId="0">
      <text>
        <r>
          <rPr>
            <b/>
            <sz val="8"/>
            <color indexed="81"/>
            <rFont val="Tahoma"/>
            <family val="2"/>
          </rPr>
          <t>ypoik:</t>
        </r>
        <r>
          <rPr>
            <sz val="8"/>
            <color indexed="81"/>
            <rFont val="Tahoma"/>
            <family val="2"/>
          </rPr>
          <t xml:space="preserve">
The mentioned rate applies to all SA's except the listed ones operating in the industrial and the extractive sector, for which the rate is limited to 40%.</t>
        </r>
      </text>
    </comment>
    <comment ref="B25" authorId="0" shapeId="0">
      <text>
        <r>
          <rPr>
            <b/>
            <sz val="8"/>
            <color indexed="81"/>
            <rFont val="Tahoma"/>
            <family val="2"/>
          </rPr>
          <t>cebreiro_a:</t>
        </r>
        <r>
          <rPr>
            <sz val="8"/>
            <color indexed="81"/>
            <rFont val="Tahoma"/>
            <family val="2"/>
          </rPr>
          <t xml:space="preserve">
33.3% on dividend income</t>
        </r>
      </text>
    </comment>
    <comment ref="D25" authorId="0" shapeId="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0" shapeId="0">
      <text>
        <r>
          <rPr>
            <b/>
            <sz val="8"/>
            <color indexed="81"/>
            <rFont val="Tahoma"/>
            <family val="2"/>
          </rPr>
          <t>cebreiro_a:</t>
        </r>
        <r>
          <rPr>
            <sz val="8"/>
            <color indexed="81"/>
            <rFont val="Tahoma"/>
            <family val="2"/>
          </rPr>
          <t xml:space="preserve">
surtax rate not available</t>
        </r>
      </text>
    </comment>
    <comment ref="C37" authorId="3" shapeId="0">
      <text>
        <r>
          <rPr>
            <sz val="8"/>
            <color indexed="81"/>
            <rFont val="Tahoma"/>
            <family val="2"/>
          </rPr>
          <t>The rate is 6.801 without church tax.</t>
        </r>
      </text>
    </comment>
    <comment ref="D37" authorId="3" shapeId="0">
      <text>
        <r>
          <rPr>
            <sz val="8"/>
            <color indexed="81"/>
            <rFont val="Tahoma"/>
            <family val="2"/>
          </rPr>
          <t>The rate is 23.8 without church tax</t>
        </r>
      </text>
    </comment>
    <comment ref="E37" authorId="4" shapeId="0">
      <text>
        <r>
          <rPr>
            <sz val="8"/>
            <color indexed="81"/>
            <rFont val="Tahoma"/>
            <family val="2"/>
          </rPr>
          <t>The rate is 30.6 without church tax</t>
        </r>
      </text>
    </comment>
  </commentList>
</comments>
</file>

<file path=xl/comments29.xml><?xml version="1.0" encoding="utf-8"?>
<comments xmlns="http://schemas.openxmlformats.org/spreadsheetml/2006/main">
  <authors>
    <author>Duguay, Stéphane</author>
    <author>cebreiro_a</author>
    <author>ahn_t</author>
    <author>ypoik</author>
    <author>estv-relis</author>
    <author>Pedersen_U</author>
  </authors>
  <commentList>
    <comment ref="B14" authorId="0" shapeId="0">
      <text>
        <r>
          <rPr>
            <sz val="10"/>
            <color indexed="81"/>
            <rFont val="Tahoma"/>
            <family val="2"/>
          </rPr>
          <t xml:space="preserve">The surtax has passed from 0% to 1.8% on june 30
</t>
        </r>
      </text>
    </comment>
    <comment ref="D17" authorId="1" shapeId="0">
      <text>
        <r>
          <rPr>
            <b/>
            <sz val="8"/>
            <color indexed="81"/>
            <rFont val="Tahoma"/>
            <family val="2"/>
          </rPr>
          <t>cebreiro_a:</t>
        </r>
        <r>
          <rPr>
            <sz val="8"/>
            <color indexed="81"/>
            <rFont val="Tahoma"/>
            <family val="2"/>
          </rPr>
          <t xml:space="preserve">
corporations also have to pay local tax until 1992</t>
        </r>
      </text>
    </comment>
    <comment ref="B18" authorId="2" shapeId="0">
      <text>
        <r>
          <rPr>
            <sz val="8"/>
            <color indexed="81"/>
            <rFont val="Tahoma"/>
            <family val="2"/>
          </rPr>
          <t>The standard corporate income tax rate is 33.33%. It is increased by a 1,5% surcharge (</t>
        </r>
        <r>
          <rPr>
            <i/>
            <sz val="8"/>
            <color indexed="81"/>
            <rFont val="Tahoma"/>
            <family val="2"/>
          </rPr>
          <t>Contribution Additionnelle sur les Bénéfices</t>
        </r>
        <r>
          <rPr>
            <sz val="8"/>
            <color indexed="81"/>
            <rFont val="Tahoma"/>
            <family val="2"/>
          </rPr>
          <t>), resulting in an effective tax rate of 33.83%. In addition, there is an additional surcharge of 3,3% (</t>
        </r>
        <r>
          <rPr>
            <i/>
            <sz val="8"/>
            <color indexed="81"/>
            <rFont val="Tahoma"/>
            <family val="2"/>
          </rPr>
          <t>Contribution Sociale sur les Bénéfices</t>
        </r>
        <r>
          <rPr>
            <sz val="8"/>
            <color indexed="81"/>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A20" authorId="3" shapeId="0">
      <text>
        <r>
          <rPr>
            <b/>
            <sz val="8"/>
            <color indexed="81"/>
            <rFont val="Tahoma"/>
            <family val="2"/>
          </rPr>
          <t>ypoik:</t>
        </r>
        <r>
          <rPr>
            <sz val="8"/>
            <color indexed="81"/>
            <rFont val="Tahoma"/>
            <family val="2"/>
          </rPr>
          <t xml:space="preserve">
The mentioned rate applies to all SA's except the listed ones operating in the industrial and the extractive sector, for which the rate is limited to 40%.</t>
        </r>
      </text>
    </comment>
    <comment ref="B25" authorId="1" shapeId="0">
      <text>
        <r>
          <rPr>
            <b/>
            <sz val="8"/>
            <color indexed="81"/>
            <rFont val="Tahoma"/>
            <family val="2"/>
          </rPr>
          <t>cebreiro_a:</t>
        </r>
        <r>
          <rPr>
            <sz val="8"/>
            <color indexed="81"/>
            <rFont val="Tahoma"/>
            <family val="2"/>
          </rPr>
          <t xml:space="preserve">
33.3% on dividend income</t>
        </r>
      </text>
    </comment>
    <comment ref="D25" authorId="1" shapeId="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1" shapeId="0">
      <text>
        <r>
          <rPr>
            <b/>
            <sz val="8"/>
            <color indexed="81"/>
            <rFont val="Tahoma"/>
            <family val="2"/>
          </rPr>
          <t>cebreiro_a:</t>
        </r>
        <r>
          <rPr>
            <sz val="8"/>
            <color indexed="81"/>
            <rFont val="Tahoma"/>
            <family val="2"/>
          </rPr>
          <t xml:space="preserve">
surtax rate not available</t>
        </r>
      </text>
    </comment>
    <comment ref="C37" authorId="4" shapeId="0">
      <text>
        <r>
          <rPr>
            <sz val="8"/>
            <color indexed="81"/>
            <rFont val="Tahoma"/>
            <family val="2"/>
          </rPr>
          <t>The rate is 6.783 without church tax.</t>
        </r>
      </text>
    </comment>
    <comment ref="D37" authorId="4" shapeId="0">
      <text>
        <r>
          <rPr>
            <sz val="8"/>
            <color indexed="81"/>
            <rFont val="Tahoma"/>
            <family val="2"/>
          </rPr>
          <t>The rate is 24 without church tax</t>
        </r>
      </text>
    </comment>
    <comment ref="E37" authorId="5" shapeId="0">
      <text>
        <r>
          <rPr>
            <sz val="8"/>
            <color indexed="81"/>
            <rFont val="Tahoma"/>
            <family val="2"/>
          </rPr>
          <t>The rate is 30.78 without church tax</t>
        </r>
      </text>
    </comment>
  </commentList>
</comments>
</file>

<file path=xl/comments3.xml><?xml version="1.0" encoding="utf-8"?>
<comments xmlns="http://schemas.openxmlformats.org/spreadsheetml/2006/main">
  <authors>
    <author>Poirier, Yves</author>
    <author>ahn_t</author>
    <author>Sharratt_M</author>
    <author>col-loc_adm</author>
    <author>Pedersen_U</author>
  </authors>
  <commentList>
    <comment ref="B14" authorId="0" shapeId="0">
      <text>
        <r>
          <rPr>
            <sz val="8"/>
            <color indexed="81"/>
            <rFont val="Tahoma"/>
            <family val="2"/>
          </rPr>
          <t>CIT rate reduced from 18% to 16.5% on January 1st, 2011.</t>
        </r>
      </text>
    </comment>
    <comment ref="B20" authorId="1" shapeId="0">
      <text>
        <r>
          <rPr>
            <sz val="8"/>
            <color indexed="81"/>
            <rFont val="Tahoma"/>
            <family val="2"/>
          </rPr>
          <t xml:space="preserve">The standard corporate income tax rate is 33.33%. It is increased by a 3,3% surcharge (Contribution Sociale sur les Bénéfices) for companies with a turnover of at least EUR 7,630,000 on the part of their liable tax payments in excess of EUR 763,000 - resulting in an effective tax rate of 34.43% for companies that have profits above EUR 2,289,000. </t>
        </r>
      </text>
    </comment>
    <comment ref="B24" authorId="2" shapeId="0">
      <text>
        <r>
          <rPr>
            <sz val="8"/>
            <color indexed="81"/>
            <rFont val="Tahoma"/>
            <family val="2"/>
          </rPr>
          <t>The CIT rate was increased from 18% to 20%, effective from 1 January 2011 (on 2011-profits).</t>
        </r>
      </text>
    </comment>
    <comment ref="C41" authorId="3" shapeId="0">
      <text>
        <r>
          <rPr>
            <sz val="8"/>
            <color indexed="81"/>
            <rFont val="Tahoma"/>
            <family val="2"/>
          </rPr>
          <t>The sum of central and local rates are deductible in the base, e.g 8.5/(1+0.085+0.1836)=6.70</t>
        </r>
      </text>
    </comment>
    <comment ref="D41" authorId="4" shapeId="0">
      <text>
        <r>
          <rPr>
            <sz val="8"/>
            <color indexed="81"/>
            <rFont val="Tahoma"/>
            <family val="2"/>
          </rPr>
          <t xml:space="preserve">The sum of central and local rates are deductible in the base, e.g 18.36/(1+0.085+0.1836)=14.47
</t>
        </r>
      </text>
    </comment>
    <comment ref="E41" authorId="4" shapeId="0">
      <text>
        <r>
          <rPr>
            <sz val="8"/>
            <color indexed="81"/>
            <rFont val="Tahoma"/>
            <family val="2"/>
          </rPr>
          <t xml:space="preserve">The sum of central and local rates are deductible in the base, e.g (8.5+18.36)/(1+0.085+0.1836)=21.17
</t>
        </r>
      </text>
    </comment>
  </commentList>
</comments>
</file>

<file path=xl/comments30.xml><?xml version="1.0" encoding="utf-8"?>
<comments xmlns="http://schemas.openxmlformats.org/spreadsheetml/2006/main">
  <authors>
    <author>cebreiro_a</author>
    <author>ahn_t</author>
    <author>ypoik</author>
    <author>estv-relis</author>
    <author>Pedersen_U</author>
  </authors>
  <commentList>
    <comment ref="D17" authorId="0" shapeId="0">
      <text>
        <r>
          <rPr>
            <b/>
            <sz val="8"/>
            <color indexed="81"/>
            <rFont val="Tahoma"/>
            <family val="2"/>
          </rPr>
          <t>cebreiro_a:</t>
        </r>
        <r>
          <rPr>
            <sz val="8"/>
            <color indexed="81"/>
            <rFont val="Tahoma"/>
            <family val="2"/>
          </rPr>
          <t xml:space="preserve">
corporations also have to pay local tax until 1992</t>
        </r>
      </text>
    </comment>
    <comment ref="B18" authorId="1" shapeId="0">
      <text>
        <r>
          <rPr>
            <sz val="8"/>
            <color indexed="81"/>
            <rFont val="Tahoma"/>
            <family val="2"/>
          </rPr>
          <t>The standard corporate income tax rate is 33.33%. It is increased by a 1,5% surcharge (</t>
        </r>
        <r>
          <rPr>
            <i/>
            <sz val="8"/>
            <color indexed="81"/>
            <rFont val="Tahoma"/>
            <family val="2"/>
          </rPr>
          <t>Contribution Additionnelle sur les Bénéfices</t>
        </r>
        <r>
          <rPr>
            <sz val="8"/>
            <color indexed="81"/>
            <rFont val="Tahoma"/>
            <family val="2"/>
          </rPr>
          <t>), resulting in an effective tax rate of 33.83%. In addition, there is an additional surcharge of 3,3% (</t>
        </r>
        <r>
          <rPr>
            <i/>
            <sz val="8"/>
            <color indexed="81"/>
            <rFont val="Tahoma"/>
            <family val="2"/>
          </rPr>
          <t>Contribution Sociale sur les Bénéfices</t>
        </r>
        <r>
          <rPr>
            <sz val="8"/>
            <color indexed="81"/>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A20" authorId="2" shapeId="0">
      <text>
        <r>
          <rPr>
            <b/>
            <sz val="8"/>
            <color indexed="81"/>
            <rFont val="Tahoma"/>
            <family val="2"/>
          </rPr>
          <t>ypoik:</t>
        </r>
        <r>
          <rPr>
            <sz val="8"/>
            <color indexed="81"/>
            <rFont val="Tahoma"/>
            <family val="2"/>
          </rPr>
          <t xml:space="preserve">
The mentioned rate applies to all SA's except the listed ones operating in the industrial and the extractive sector, for which the rate is limited to 40%.</t>
        </r>
      </text>
    </comment>
    <comment ref="B25" authorId="0" shapeId="0">
      <text>
        <r>
          <rPr>
            <b/>
            <sz val="8"/>
            <color indexed="81"/>
            <rFont val="Tahoma"/>
            <family val="2"/>
          </rPr>
          <t>cebreiro_a:</t>
        </r>
        <r>
          <rPr>
            <sz val="8"/>
            <color indexed="81"/>
            <rFont val="Tahoma"/>
            <family val="2"/>
          </rPr>
          <t xml:space="preserve">
33.3% on dividend income</t>
        </r>
      </text>
    </comment>
    <comment ref="D25" authorId="0" shapeId="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0" shapeId="0">
      <text>
        <r>
          <rPr>
            <b/>
            <sz val="8"/>
            <color indexed="81"/>
            <rFont val="Tahoma"/>
            <family val="2"/>
          </rPr>
          <t>cebreiro_a:</t>
        </r>
        <r>
          <rPr>
            <sz val="8"/>
            <color indexed="81"/>
            <rFont val="Tahoma"/>
            <family val="2"/>
          </rPr>
          <t xml:space="preserve">
surtax rate not available</t>
        </r>
      </text>
    </comment>
    <comment ref="C37" authorId="3" shapeId="0">
      <text>
        <r>
          <rPr>
            <sz val="8"/>
            <color indexed="81"/>
            <rFont val="Tahoma"/>
            <family val="2"/>
          </rPr>
          <t>The rate is 6.685 without church tax.</t>
        </r>
      </text>
    </comment>
    <comment ref="D37" authorId="3" shapeId="0">
      <text>
        <r>
          <rPr>
            <sz val="8"/>
            <color indexed="81"/>
            <rFont val="Tahoma"/>
            <family val="2"/>
          </rPr>
          <t>The rate is 25.1 without church tax</t>
        </r>
      </text>
    </comment>
    <comment ref="E37" authorId="4" shapeId="0">
      <text>
        <r>
          <rPr>
            <sz val="8"/>
            <color indexed="81"/>
            <rFont val="Tahoma"/>
            <family val="2"/>
          </rPr>
          <t>The rate is 31.79 without church tax</t>
        </r>
      </text>
    </comment>
  </commentList>
</comments>
</file>

<file path=xl/comments31.xml><?xml version="1.0" encoding="utf-8"?>
<comments xmlns="http://schemas.openxmlformats.org/spreadsheetml/2006/main">
  <authors>
    <author>cebreiro_a</author>
    <author>ahn_t</author>
    <author>ypoik</author>
    <author>estv-relis</author>
    <author>Pedersen_U</author>
  </authors>
  <commentList>
    <comment ref="D17" authorId="0" shapeId="0">
      <text>
        <r>
          <rPr>
            <b/>
            <sz val="8"/>
            <color indexed="81"/>
            <rFont val="Tahoma"/>
            <family val="2"/>
          </rPr>
          <t>cebreiro_a:</t>
        </r>
        <r>
          <rPr>
            <sz val="8"/>
            <color indexed="81"/>
            <rFont val="Tahoma"/>
            <family val="2"/>
          </rPr>
          <t xml:space="preserve">
corporations also have to pay local tax until 1992</t>
        </r>
      </text>
    </comment>
    <comment ref="B18" authorId="1" shapeId="0">
      <text>
        <r>
          <rPr>
            <sz val="8"/>
            <color indexed="81"/>
            <rFont val="Tahoma"/>
            <family val="2"/>
          </rPr>
          <t>The standard corporate income tax rate is 33.33%. It is increased by a 1,5% surcharge (</t>
        </r>
        <r>
          <rPr>
            <i/>
            <sz val="8"/>
            <color indexed="81"/>
            <rFont val="Tahoma"/>
            <family val="2"/>
          </rPr>
          <t>Contribution Additionnelle sur les Bénéfices</t>
        </r>
        <r>
          <rPr>
            <sz val="8"/>
            <color indexed="81"/>
            <rFont val="Tahoma"/>
            <family val="2"/>
          </rPr>
          <t>), resulting in an effective tax rate of 33.83%. In addition, there is an additional surcharge of 3,3% (</t>
        </r>
        <r>
          <rPr>
            <i/>
            <sz val="8"/>
            <color indexed="81"/>
            <rFont val="Tahoma"/>
            <family val="2"/>
          </rPr>
          <t>Contribution Sociale sur les Bénéfices</t>
        </r>
        <r>
          <rPr>
            <sz val="8"/>
            <color indexed="81"/>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A20" authorId="2" shapeId="0">
      <text>
        <r>
          <rPr>
            <b/>
            <sz val="8"/>
            <color indexed="81"/>
            <rFont val="Tahoma"/>
            <family val="2"/>
          </rPr>
          <t>ypoik:</t>
        </r>
        <r>
          <rPr>
            <sz val="8"/>
            <color indexed="81"/>
            <rFont val="Tahoma"/>
            <family val="2"/>
          </rPr>
          <t xml:space="preserve">
The mentioned rate applies to all SA's except the listed ones operating in the industrial and the extractive sector, for which the rate is limited to 40%.</t>
        </r>
      </text>
    </comment>
    <comment ref="B25" authorId="0" shapeId="0">
      <text>
        <r>
          <rPr>
            <b/>
            <sz val="8"/>
            <color indexed="81"/>
            <rFont val="Tahoma"/>
            <family val="2"/>
          </rPr>
          <t>cebreiro_a:</t>
        </r>
        <r>
          <rPr>
            <sz val="8"/>
            <color indexed="81"/>
            <rFont val="Tahoma"/>
            <family val="2"/>
          </rPr>
          <t xml:space="preserve">
32% on dividend income</t>
        </r>
      </text>
    </comment>
    <comment ref="D25" authorId="0" shapeId="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0" shapeId="0">
      <text>
        <r>
          <rPr>
            <b/>
            <sz val="8"/>
            <color indexed="81"/>
            <rFont val="Tahoma"/>
            <family val="2"/>
          </rPr>
          <t>cebreiro_a:</t>
        </r>
        <r>
          <rPr>
            <sz val="8"/>
            <color indexed="81"/>
            <rFont val="Tahoma"/>
            <family val="2"/>
          </rPr>
          <t xml:space="preserve">
surtax rate not available</t>
        </r>
      </text>
    </comment>
    <comment ref="C37" authorId="3" shapeId="0">
      <text>
        <r>
          <rPr>
            <sz val="8"/>
            <color indexed="81"/>
            <rFont val="Tahoma"/>
            <family val="2"/>
          </rPr>
          <t>The rate is 6.667 without church tax.</t>
        </r>
      </text>
    </comment>
    <comment ref="D37" authorId="3" shapeId="0">
      <text>
        <r>
          <rPr>
            <sz val="8"/>
            <color indexed="81"/>
            <rFont val="Tahoma"/>
            <family val="2"/>
          </rPr>
          <t>The rate is 25.3 without church tax</t>
        </r>
      </text>
    </comment>
    <comment ref="E37" authorId="4" shapeId="0">
      <text>
        <r>
          <rPr>
            <sz val="8"/>
            <color indexed="81"/>
            <rFont val="Tahoma"/>
            <family val="2"/>
          </rPr>
          <t>The rate is 31.97 without church tax</t>
        </r>
      </text>
    </comment>
  </commentList>
</comments>
</file>

<file path=xl/comments32.xml><?xml version="1.0" encoding="utf-8"?>
<comments xmlns="http://schemas.openxmlformats.org/spreadsheetml/2006/main">
  <authors>
    <author>cebreiro_a</author>
    <author>ahn_t</author>
    <author>ypoik</author>
    <author>estv-relis</author>
    <author>Pedersen_U</author>
  </authors>
  <commentList>
    <comment ref="D17" authorId="0" shapeId="0">
      <text>
        <r>
          <rPr>
            <b/>
            <sz val="8"/>
            <color indexed="81"/>
            <rFont val="Tahoma"/>
            <family val="2"/>
          </rPr>
          <t>cebreiro_a:</t>
        </r>
        <r>
          <rPr>
            <sz val="8"/>
            <color indexed="81"/>
            <rFont val="Tahoma"/>
            <family val="2"/>
          </rPr>
          <t xml:space="preserve">
corporations also have to pay local tax until 1992</t>
        </r>
      </text>
    </comment>
    <comment ref="B18" authorId="1" shapeId="0">
      <text>
        <r>
          <rPr>
            <sz val="8"/>
            <color indexed="81"/>
            <rFont val="Tahoma"/>
            <family val="2"/>
          </rPr>
          <t>The standard corporate income tax rate is 33.33%. It is increased by a 1,5% surcharge (</t>
        </r>
        <r>
          <rPr>
            <i/>
            <sz val="8"/>
            <color indexed="81"/>
            <rFont val="Tahoma"/>
            <family val="2"/>
          </rPr>
          <t>Contribution Additionnelle sur les Bénéfices</t>
        </r>
        <r>
          <rPr>
            <sz val="8"/>
            <color indexed="81"/>
            <rFont val="Tahoma"/>
            <family val="2"/>
          </rPr>
          <t>), resulting in an effective tax rate of 33.83%. In addition, there is an additional surcharge of 3,3% (</t>
        </r>
        <r>
          <rPr>
            <i/>
            <sz val="8"/>
            <color indexed="81"/>
            <rFont val="Tahoma"/>
            <family val="2"/>
          </rPr>
          <t>Contribution Sociale sur les Bénéfices</t>
        </r>
        <r>
          <rPr>
            <sz val="8"/>
            <color indexed="81"/>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A20" authorId="2" shapeId="0">
      <text>
        <r>
          <rPr>
            <b/>
            <sz val="8"/>
            <color indexed="81"/>
            <rFont val="Tahoma"/>
            <family val="2"/>
          </rPr>
          <t>ypoik:</t>
        </r>
        <r>
          <rPr>
            <sz val="8"/>
            <color indexed="81"/>
            <rFont val="Tahoma"/>
            <family val="2"/>
          </rPr>
          <t xml:space="preserve">
The mentioned rate applies to all SA's except the listed ones operating in the industrial and the extractive sector, for which the rate is limited to 40%.</t>
        </r>
      </text>
    </comment>
    <comment ref="B25" authorId="0" shapeId="0">
      <text>
        <r>
          <rPr>
            <b/>
            <sz val="8"/>
            <color indexed="81"/>
            <rFont val="Tahoma"/>
            <family val="2"/>
          </rPr>
          <t>cebreiro_a:</t>
        </r>
        <r>
          <rPr>
            <sz val="8"/>
            <color indexed="81"/>
            <rFont val="Tahoma"/>
            <family val="2"/>
          </rPr>
          <t xml:space="preserve">
32% on dividend income</t>
        </r>
      </text>
    </comment>
    <comment ref="D25" authorId="0" shapeId="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0" shapeId="0">
      <text>
        <r>
          <rPr>
            <b/>
            <sz val="8"/>
            <color indexed="81"/>
            <rFont val="Tahoma"/>
            <family val="2"/>
          </rPr>
          <t>cebreiro_a:</t>
        </r>
        <r>
          <rPr>
            <sz val="8"/>
            <color indexed="81"/>
            <rFont val="Tahoma"/>
            <family val="2"/>
          </rPr>
          <t xml:space="preserve">
surtax rate not available</t>
        </r>
      </text>
    </comment>
    <comment ref="C37" authorId="3" shapeId="0">
      <text>
        <r>
          <rPr>
            <sz val="8"/>
            <color indexed="81"/>
            <rFont val="Tahoma"/>
            <family val="2"/>
          </rPr>
          <t>The rate is 6.667 without church tax.</t>
        </r>
      </text>
    </comment>
    <comment ref="D37" authorId="3" shapeId="0">
      <text>
        <r>
          <rPr>
            <sz val="8"/>
            <color indexed="81"/>
            <rFont val="Tahoma"/>
            <family val="2"/>
          </rPr>
          <t>The rate is 25.3 without church tax</t>
        </r>
      </text>
    </comment>
    <comment ref="E37" authorId="4" shapeId="0">
      <text>
        <r>
          <rPr>
            <sz val="8"/>
            <color indexed="81"/>
            <rFont val="Tahoma"/>
            <family val="2"/>
          </rPr>
          <t>The rate is 31.97 without church tax</t>
        </r>
      </text>
    </comment>
  </commentList>
</comments>
</file>

<file path=xl/comments33.xml><?xml version="1.0" encoding="utf-8"?>
<comments xmlns="http://schemas.openxmlformats.org/spreadsheetml/2006/main">
  <authors>
    <author>cebreiro_a</author>
    <author>ahn_t</author>
    <author>ypoik</author>
    <author>estv-relis</author>
    <author>Pedersen_U</author>
  </authors>
  <commentList>
    <comment ref="D17" authorId="0" shapeId="0">
      <text>
        <r>
          <rPr>
            <b/>
            <sz val="8"/>
            <color indexed="81"/>
            <rFont val="Tahoma"/>
            <family val="2"/>
          </rPr>
          <t>cebreiro_a:</t>
        </r>
        <r>
          <rPr>
            <sz val="8"/>
            <color indexed="81"/>
            <rFont val="Tahoma"/>
            <family val="2"/>
          </rPr>
          <t xml:space="preserve">
corporations also have to pay local tax until 1992</t>
        </r>
      </text>
    </comment>
    <comment ref="B18" authorId="1" shapeId="0">
      <text>
        <r>
          <rPr>
            <sz val="8"/>
            <color indexed="81"/>
            <rFont val="Tahoma"/>
            <family val="2"/>
          </rPr>
          <t>The standard corporate income tax rate is 33.33%. It is increased by a 1,5% surcharge (</t>
        </r>
        <r>
          <rPr>
            <i/>
            <sz val="8"/>
            <color indexed="81"/>
            <rFont val="Tahoma"/>
            <family val="2"/>
          </rPr>
          <t>Contribution Additionnelle sur les Bénéfices</t>
        </r>
        <r>
          <rPr>
            <sz val="8"/>
            <color indexed="81"/>
            <rFont val="Tahoma"/>
            <family val="2"/>
          </rPr>
          <t>), resulting in an effective tax rate of 33.83%. In addition, there is an additional surcharge of 3,3% (</t>
        </r>
        <r>
          <rPr>
            <i/>
            <sz val="8"/>
            <color indexed="81"/>
            <rFont val="Tahoma"/>
            <family val="2"/>
          </rPr>
          <t>Contribution Sociale sur les Bénéfices</t>
        </r>
        <r>
          <rPr>
            <sz val="8"/>
            <color indexed="81"/>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A20" authorId="2" shapeId="0">
      <text>
        <r>
          <rPr>
            <b/>
            <sz val="8"/>
            <color indexed="81"/>
            <rFont val="Tahoma"/>
            <family val="2"/>
          </rPr>
          <t>ypoik:</t>
        </r>
        <r>
          <rPr>
            <sz val="8"/>
            <color indexed="81"/>
            <rFont val="Tahoma"/>
            <family val="2"/>
          </rPr>
          <t xml:space="preserve">
The mentioned rate applies to all SA's except the listed ones operating in the industrial and the extractive sector, for which the rate is limited to 40%.</t>
        </r>
      </text>
    </comment>
    <comment ref="B25" authorId="0" shapeId="0">
      <text>
        <r>
          <rPr>
            <b/>
            <sz val="8"/>
            <color indexed="81"/>
            <rFont val="Tahoma"/>
            <family val="2"/>
          </rPr>
          <t>cebreiro_a:</t>
        </r>
        <r>
          <rPr>
            <sz val="8"/>
            <color indexed="81"/>
            <rFont val="Tahoma"/>
            <family val="2"/>
          </rPr>
          <t xml:space="preserve">
32% on dividend income</t>
        </r>
      </text>
    </comment>
    <comment ref="D25" authorId="0" shapeId="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0" shapeId="0">
      <text>
        <r>
          <rPr>
            <b/>
            <sz val="8"/>
            <color indexed="81"/>
            <rFont val="Tahoma"/>
            <family val="2"/>
          </rPr>
          <t>cebreiro_a:</t>
        </r>
        <r>
          <rPr>
            <sz val="8"/>
            <color indexed="81"/>
            <rFont val="Tahoma"/>
            <family val="2"/>
          </rPr>
          <t xml:space="preserve">
surtax rate not available</t>
        </r>
      </text>
    </comment>
    <comment ref="C37" authorId="3" shapeId="0">
      <text>
        <r>
          <rPr>
            <sz val="8"/>
            <color indexed="81"/>
            <rFont val="Tahoma"/>
            <family val="2"/>
          </rPr>
          <t>The rate is 6.667 without church tax.</t>
        </r>
      </text>
    </comment>
    <comment ref="D37" authorId="3" shapeId="0">
      <text>
        <r>
          <rPr>
            <sz val="8"/>
            <color indexed="81"/>
            <rFont val="Tahoma"/>
            <family val="2"/>
          </rPr>
          <t>The rate is 25.3 without church tax</t>
        </r>
      </text>
    </comment>
    <comment ref="E37" authorId="4" shapeId="0">
      <text>
        <r>
          <rPr>
            <sz val="8"/>
            <color indexed="81"/>
            <rFont val="Tahoma"/>
            <family val="2"/>
          </rPr>
          <t>The rate is 31.97 without church tax</t>
        </r>
      </text>
    </comment>
  </commentList>
</comments>
</file>

<file path=xl/comments4.xml><?xml version="1.0" encoding="utf-8"?>
<comments xmlns="http://schemas.openxmlformats.org/spreadsheetml/2006/main">
  <authors>
    <author>Poirier, Yves</author>
    <author>ahn_t</author>
    <author>Sharratt_M</author>
    <author>col-loc_adm</author>
    <author>Pedersen_U</author>
  </authors>
  <commentList>
    <comment ref="B14" authorId="0" shapeId="0">
      <text>
        <r>
          <rPr>
            <sz val="8"/>
            <color indexed="81"/>
            <rFont val="Tahoma"/>
            <family val="2"/>
          </rPr>
          <t>CIT rate reduced from 19% to 18% on January 1st, 2010.</t>
        </r>
      </text>
    </comment>
    <comment ref="B20" authorId="1" shapeId="0">
      <text>
        <r>
          <rPr>
            <sz val="8"/>
            <color indexed="81"/>
            <rFont val="Tahoma"/>
            <family val="2"/>
          </rPr>
          <t xml:space="preserve">The standard corporate income tax rate is 33.33%. It is increased by a 3,3% surcharge (Contribution Sociale sur les Bénéfices) for companies with a turnover of at least EUR 7,630,000 on the part of their liable tax payments in excess of EUR 763,000 - resulting in an effective tax rate of 34.43% for companies that have profits above EUR 2,289,000. </t>
        </r>
      </text>
    </comment>
    <comment ref="B24" authorId="2" shapeId="0">
      <text>
        <r>
          <rPr>
            <sz val="8"/>
            <color indexed="81"/>
            <rFont val="Tahoma"/>
            <family val="2"/>
          </rPr>
          <t>The CIT rate was increased from 15% to 18%, effective from 1 January 2010 (on 2010-profits).</t>
        </r>
      </text>
    </comment>
    <comment ref="C41" authorId="3" shapeId="0">
      <text>
        <r>
          <rPr>
            <sz val="8"/>
            <color indexed="81"/>
            <rFont val="Tahoma"/>
            <family val="2"/>
          </rPr>
          <t>The sum of central and local rates are deductible in the base, e.g 8.5/(1+0.085+0.1836)=6.70</t>
        </r>
      </text>
    </comment>
    <comment ref="D41" authorId="4" shapeId="0">
      <text>
        <r>
          <rPr>
            <sz val="8"/>
            <color indexed="81"/>
            <rFont val="Tahoma"/>
            <family val="2"/>
          </rPr>
          <t xml:space="preserve">The sum of central and local rates are deductible in the base, e.g 18.36/(1+0.085+0.1836)=14.47
</t>
        </r>
      </text>
    </comment>
    <comment ref="E41" authorId="4" shapeId="0">
      <text>
        <r>
          <rPr>
            <sz val="8"/>
            <color indexed="81"/>
            <rFont val="Tahoma"/>
            <family val="2"/>
          </rPr>
          <t xml:space="preserve">The sum of central and local rates are deductible in the base, e.g (8.5+18.36)/(1+0.085+0.1836)=21.17
</t>
        </r>
      </text>
    </comment>
  </commentList>
</comments>
</file>

<file path=xl/comments5.xml><?xml version="1.0" encoding="utf-8"?>
<comments xmlns="http://schemas.openxmlformats.org/spreadsheetml/2006/main">
  <authors>
    <author>Poirier, Yves</author>
    <author>ahn_t</author>
    <author>PM</author>
    <author>col-loc_adm</author>
    <author>Pedersen_U</author>
  </authors>
  <commentList>
    <comment ref="B14" authorId="0" shapeId="0">
      <text>
        <r>
          <rPr>
            <sz val="8"/>
            <color indexed="81"/>
            <rFont val="Tahoma"/>
            <family val="2"/>
          </rPr>
          <t>Elimination of the surtax. CIT rate reduced from 21% to 19.5%.</t>
        </r>
      </text>
    </comment>
    <comment ref="B20" authorId="1" shapeId="0">
      <text>
        <r>
          <rPr>
            <sz val="8"/>
            <color indexed="81"/>
            <rFont val="Tahoma"/>
            <family val="2"/>
          </rPr>
          <t xml:space="preserve">The standard corporate income tax rate is 33.33%. It is increased by a 3,3% surcharge (Contribution Sociale sur les Bénéfices) for companies with a turnover of at least EUR 7,630,000 on the part of their liable tax payments in excess of EUR 763,000 - resulting in an effective tax rate of 34.43% for companies that have profits above EUR 2,289,000. </t>
        </r>
      </text>
    </comment>
    <comment ref="B23" authorId="2" shapeId="0">
      <text>
        <r>
          <rPr>
            <sz val="8"/>
            <color indexed="81"/>
            <rFont val="Tahoma"/>
            <family val="2"/>
          </rPr>
          <t>The standard corporate income tax rate is 16%. As from 1 September 2006, taxpayers are obliged to pay a surtax of 4% on the basis of (adjusted) profit before taxation. The tax rate here was calculated as 16% plus 4%.</t>
        </r>
      </text>
    </comment>
    <comment ref="C41" authorId="3" shapeId="0">
      <text>
        <r>
          <rPr>
            <sz val="8"/>
            <color indexed="81"/>
            <rFont val="Tahoma"/>
            <family val="2"/>
          </rPr>
          <t>The sum of central and local rates are deductible in the base, e.g 8.5/(1+0.085+0.1836)=6.70</t>
        </r>
      </text>
    </comment>
    <comment ref="D41" authorId="4" shapeId="0">
      <text>
        <r>
          <rPr>
            <sz val="8"/>
            <color indexed="81"/>
            <rFont val="Tahoma"/>
            <family val="2"/>
          </rPr>
          <t xml:space="preserve">The sum of central and local rates are deductible in the base, e.g 18.36/(1+0.085+0.1836)=14.47
</t>
        </r>
      </text>
    </comment>
    <comment ref="E41" authorId="4" shapeId="0">
      <text>
        <r>
          <rPr>
            <sz val="8"/>
            <color indexed="81"/>
            <rFont val="Tahoma"/>
            <family val="2"/>
          </rPr>
          <t xml:space="preserve">The sum of central and local rates are deductible in the base, e.g (8.5+18.36)/(1+0.085+0.1836)=21.17
</t>
        </r>
      </text>
    </comment>
  </commentList>
</comments>
</file>

<file path=xl/comments6.xml><?xml version="1.0" encoding="utf-8"?>
<comments xmlns="http://schemas.openxmlformats.org/spreadsheetml/2006/main">
  <authors>
    <author>Poirier, Yves</author>
    <author>ahn_t</author>
    <author>PM</author>
    <author>col-loc_adm</author>
    <author>Pedersen_U</author>
  </authors>
  <commentList>
    <comment ref="B14" authorId="0" shapeId="0">
      <text>
        <r>
          <rPr>
            <sz val="8"/>
            <color indexed="81"/>
            <rFont val="Tahoma"/>
            <family val="2"/>
          </rPr>
          <t>Elimination of the surtax. CIT rate reduced from 21% to 19.5%.</t>
        </r>
      </text>
    </comment>
    <comment ref="B20" authorId="1" shapeId="0">
      <text>
        <r>
          <rPr>
            <sz val="8"/>
            <color indexed="81"/>
            <rFont val="Tahoma"/>
            <family val="2"/>
          </rPr>
          <t xml:space="preserve">The standard corporate income tax rate is 33.33%. It is increased by a 3,3% surcharge (Contribution Sociale sur les Bénéfices) for companies with a turnover of at least EUR 7,630,000 on the part of their liable tax payments in excess of EUR 763,000 - resulting in an effective tax rate of 34.43% for companies that have profits above EUR 2,289,000. </t>
        </r>
      </text>
    </comment>
    <comment ref="B23" authorId="2" shapeId="0">
      <text>
        <r>
          <rPr>
            <sz val="8"/>
            <color indexed="81"/>
            <rFont val="Tahoma"/>
            <family val="2"/>
          </rPr>
          <t>The standard corporate income tax rate is 16%. As from 1 September 2006, taxpayers are obliged to pay a surtax of 4% on the basis of (adjusted) profit before taxation. The tax rate here was calculated as 16% plus 4%.</t>
        </r>
      </text>
    </comment>
    <comment ref="C41" authorId="3" shapeId="0">
      <text>
        <r>
          <rPr>
            <sz val="8"/>
            <color indexed="81"/>
            <rFont val="Tahoma"/>
            <family val="2"/>
          </rPr>
          <t>The sum of central and local rates are deductible in the base, e.g 8.5/(1+0.085+0.1836)=6.70
The rate is 6.745 without church tax</t>
        </r>
      </text>
    </comment>
    <comment ref="D41" authorId="4" shapeId="0">
      <text>
        <r>
          <rPr>
            <sz val="8"/>
            <color indexed="81"/>
            <rFont val="Tahoma"/>
            <family val="2"/>
          </rPr>
          <t>The sum of central and local rates are deductible in the base, e.g 18.36/(1+0.085+0.1836)=14.47
The rate is 13.90 without church tax</t>
        </r>
      </text>
    </comment>
    <comment ref="E41" authorId="4" shapeId="0">
      <text>
        <r>
          <rPr>
            <sz val="8"/>
            <color indexed="81"/>
            <rFont val="Tahoma"/>
            <family val="2"/>
          </rPr>
          <t>The sum of central and local rates are deductible in the base, e.g (8.5+18.36)/(1+0.085+0.1836)=21.17
The rate is 20.648 without church tax</t>
        </r>
      </text>
    </comment>
  </commentList>
</comments>
</file>

<file path=xl/comments7.xml><?xml version="1.0" encoding="utf-8"?>
<comments xmlns="http://schemas.openxmlformats.org/spreadsheetml/2006/main">
  <authors>
    <author>ahn_t</author>
    <author>PM</author>
    <author>col-loc_adm</author>
    <author>Pedersen_U</author>
  </authors>
  <commentList>
    <comment ref="B20" authorId="0" shapeId="0">
      <text>
        <r>
          <rPr>
            <sz val="8"/>
            <color indexed="81"/>
            <rFont val="Tahoma"/>
            <family val="2"/>
          </rPr>
          <t xml:space="preserve">The standard corporate income tax rate is 33.33%. It is increased by a 3,3% surcharge (Contribution Sociale sur les Bénéfices) for companies with a turnover of at least EUR 7,630,000 on the part of their liable tax payments in excess of EUR 763,000 - resulting in an effective tax rate of 34.43% for companies that have profits above EUR 2,289,000. </t>
        </r>
      </text>
    </comment>
    <comment ref="B23" authorId="1" shapeId="0">
      <text>
        <r>
          <rPr>
            <sz val="8"/>
            <color indexed="81"/>
            <rFont val="Tahoma"/>
            <family val="2"/>
          </rPr>
          <t>The standard corporate income tax rate is 16%. As from 1 September 2006, taxpayers are obliged to pay a surtax of 4% on the basis of (adjusted) profit before taxation. The tax rate here was calculated as 16% plus 4%.</t>
        </r>
      </text>
    </comment>
    <comment ref="C41" authorId="2" shapeId="0">
      <text>
        <r>
          <rPr>
            <sz val="8"/>
            <color indexed="81"/>
            <rFont val="Tahoma"/>
            <family val="2"/>
          </rPr>
          <t>The sum of central and local rates are deductible in the base, e.g 8.5/(1+0.085+0.186)=6.69
The rate is 6.732 without church tax</t>
        </r>
      </text>
    </comment>
    <comment ref="D41" authorId="3" shapeId="0">
      <text>
        <r>
          <rPr>
            <sz val="8"/>
            <color indexed="81"/>
            <rFont val="Tahoma"/>
            <family val="2"/>
          </rPr>
          <t>The sum of central and local rates are deductible in the base, e.g 18.6/(1+0.085+0.186)=14.64
The rate is 14.066 without church tax</t>
        </r>
      </text>
    </comment>
    <comment ref="E41" authorId="3" shapeId="0">
      <text>
        <r>
          <rPr>
            <sz val="8"/>
            <color indexed="81"/>
            <rFont val="Tahoma"/>
            <family val="2"/>
          </rPr>
          <t>The sum of central and local rates are deductible in the base, e.g (8.5+18.6)/(1+0.085+0.186)=21.32
The rate is 20.798 without church tax</t>
        </r>
      </text>
    </comment>
  </commentList>
</comments>
</file>

<file path=xl/comments8.xml><?xml version="1.0" encoding="utf-8"?>
<comments xmlns="http://schemas.openxmlformats.org/spreadsheetml/2006/main">
  <authors>
    <author>ahn_t</author>
    <author>PM</author>
    <author>col-loc_adm</author>
    <author>Pedersen_U</author>
  </authors>
  <commentList>
    <comment ref="B20" authorId="0" shapeId="0">
      <text>
        <r>
          <rPr>
            <sz val="8"/>
            <color indexed="81"/>
            <rFont val="Tahoma"/>
            <family val="2"/>
          </rPr>
          <t xml:space="preserve">The standard corporate income tax rate is 33.33%. It is increased by a 3,3% surcharge (Contribution Sociale sur les Bénéfices) for companies with a turnover of at least EUR 7,630,000 on the part of their liable tax payments in excess of EUR 763,000 - resulting in an effective tax rate of 34.43% for companies that have profits above EUR 2,289,000. </t>
        </r>
      </text>
    </comment>
    <comment ref="B23" authorId="1" shapeId="0">
      <text>
        <r>
          <rPr>
            <sz val="8"/>
            <color indexed="81"/>
            <rFont val="Tahoma"/>
            <family val="2"/>
            <charset val="238"/>
          </rPr>
          <t>The standard corporate income tax rate is 16%. As from 1 September 2006, taxpayers are obliged to pay a surtax of 4% on the basis of (adjusted) profit before taxation. The tax rate was calculated as 16% plus 4%/12 months*4 months.</t>
        </r>
      </text>
    </comment>
    <comment ref="C41" authorId="2" shapeId="0">
      <text>
        <r>
          <rPr>
            <sz val="8"/>
            <color indexed="81"/>
            <rFont val="Tahoma"/>
            <family val="2"/>
          </rPr>
          <t>The sum of central and local rates are deductible in the base, e.g 8.5/(1+0.085+0.186)=6.69
The rate is 6.732 without church tax. 8.5/(1+0.085+0.23252)=6.452
The rate is 6.503 without church tax</t>
        </r>
      </text>
    </comment>
    <comment ref="D41" authorId="3" shapeId="0">
      <text>
        <r>
          <rPr>
            <sz val="8"/>
            <color indexed="81"/>
            <rFont val="Tahoma"/>
            <family val="2"/>
          </rPr>
          <t>The sum of central and local rates are deductible in the base, e.g 18.6/(1+0.085+0.186)=14.64
The rate is 14.066 without church tax.</t>
        </r>
      </text>
    </comment>
    <comment ref="E41" authorId="3" shapeId="0">
      <text>
        <r>
          <rPr>
            <sz val="8"/>
            <color indexed="81"/>
            <rFont val="Tahoma"/>
            <family val="2"/>
          </rPr>
          <t>The sum of central and local rates are deductible in the base, e.g (8.5+18.6)/(1+0.085+0.186)=21.32
The rate is 20.798 without church tax.</t>
        </r>
      </text>
    </comment>
  </commentList>
</comments>
</file>

<file path=xl/comments9.xml><?xml version="1.0" encoding="utf-8"?>
<comments xmlns="http://schemas.openxmlformats.org/spreadsheetml/2006/main">
  <authors>
    <author>ahn_t</author>
    <author>col-loc_adm</author>
    <author>Pedersen_U</author>
  </authors>
  <commentList>
    <comment ref="B20" authorId="0" shapeId="0">
      <text>
        <r>
          <rPr>
            <sz val="8"/>
            <color indexed="81"/>
            <rFont val="Tahoma"/>
            <family val="2"/>
          </rPr>
          <t>The standard corporate income tax rate is 33.33%. It is increased by a 1,5% surcharge (</t>
        </r>
        <r>
          <rPr>
            <i/>
            <sz val="8"/>
            <color indexed="81"/>
            <rFont val="Tahoma"/>
            <family val="2"/>
          </rPr>
          <t>Contribution Additionnelle sur les Bénéfices</t>
        </r>
        <r>
          <rPr>
            <sz val="8"/>
            <color indexed="81"/>
            <rFont val="Tahoma"/>
            <family val="2"/>
          </rPr>
          <t>), resulting in an effective tax rate of 33.83%. In addition, there is an additional surcharge of 3,3% (</t>
        </r>
        <r>
          <rPr>
            <i/>
            <sz val="8"/>
            <color indexed="81"/>
            <rFont val="Tahoma"/>
            <family val="2"/>
          </rPr>
          <t>Contribution Sociale sur les Bénéfices</t>
        </r>
        <r>
          <rPr>
            <sz val="8"/>
            <color indexed="81"/>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C41" authorId="1" shapeId="0">
      <text>
        <r>
          <rPr>
            <sz val="8"/>
            <color indexed="81"/>
            <rFont val="Tahoma"/>
            <family val="2"/>
          </rPr>
          <t>The sum of central and local rates are deductible in the base, e.g 8.5/(1+0.085+0.186)=6.69
The rate is 6.732 without church tax. 8.5/(1+0.085+0.23252)=6.452
The rate is 6.503 without church tax</t>
        </r>
      </text>
    </comment>
    <comment ref="D41" authorId="2" shapeId="0">
      <text>
        <r>
          <rPr>
            <sz val="8"/>
            <color indexed="81"/>
            <rFont val="Tahoma"/>
            <family val="2"/>
          </rPr>
          <t>The sum of central and local rates are deductible in the base, e.g 18.6/(1+0.085+0.186)=14.64
The rate is 14.066 without church tax.</t>
        </r>
      </text>
    </comment>
    <comment ref="E41" authorId="2" shapeId="0">
      <text>
        <r>
          <rPr>
            <sz val="8"/>
            <color indexed="81"/>
            <rFont val="Tahoma"/>
            <family val="2"/>
          </rPr>
          <t>The sum of central and local rates are deductible in the base, e.g (8.5+18.6)/(1+0.085+0.186)=21.32
The rate is 20.798 without church tax.</t>
        </r>
      </text>
    </comment>
  </commentList>
</comments>
</file>

<file path=xl/sharedStrings.xml><?xml version="1.0" encoding="utf-8"?>
<sst xmlns="http://schemas.openxmlformats.org/spreadsheetml/2006/main" count="3513" uniqueCount="258">
  <si>
    <t>Country</t>
  </si>
  <si>
    <t>Y</t>
  </si>
  <si>
    <t>Austria</t>
  </si>
  <si>
    <t>N</t>
  </si>
  <si>
    <t>Belgium</t>
  </si>
  <si>
    <t>Canada</t>
  </si>
  <si>
    <t>Czech Republic</t>
  </si>
  <si>
    <t>Denmark</t>
  </si>
  <si>
    <t>Finland</t>
  </si>
  <si>
    <t xml:space="preserve">Iceland </t>
  </si>
  <si>
    <t>Ireland</t>
  </si>
  <si>
    <t>Japan</t>
  </si>
  <si>
    <t>Korea</t>
  </si>
  <si>
    <t>Luxembourg</t>
  </si>
  <si>
    <t xml:space="preserve">Mexico </t>
  </si>
  <si>
    <t xml:space="preserve">Netherlands </t>
  </si>
  <si>
    <t>Norway</t>
  </si>
  <si>
    <t>Portugal</t>
  </si>
  <si>
    <t>Slovak Republic</t>
  </si>
  <si>
    <t>Spain</t>
  </si>
  <si>
    <t xml:space="preserve">Sweden    </t>
  </si>
  <si>
    <t>Turkey</t>
  </si>
  <si>
    <t>31.2 (30.0)</t>
  </si>
  <si>
    <t>42.2 (40.0)</t>
  </si>
  <si>
    <t>40.2 (39.0)</t>
  </si>
  <si>
    <t>33.0 (30.0)</t>
  </si>
  <si>
    <t>33.99 (33.0)</t>
  </si>
  <si>
    <t>26.375 (25.0)</t>
  </si>
  <si>
    <t>22.88 (22.0)</t>
  </si>
  <si>
    <t>Greece</t>
  </si>
  <si>
    <t>34.95 (33.33)</t>
  </si>
  <si>
    <t>Y</t>
  </si>
  <si>
    <t>Y</t>
  </si>
  <si>
    <t>Poland</t>
  </si>
  <si>
    <t>22.12 (21.0)</t>
  </si>
  <si>
    <t>24.12 (23.0)</t>
  </si>
  <si>
    <t>26.12 (25)</t>
  </si>
  <si>
    <t>28.12 (27.0)</t>
  </si>
  <si>
    <t>29.12 (28.0)</t>
  </si>
  <si>
    <t>35.43 (33.33)</t>
  </si>
  <si>
    <t>36.43 (33.33)</t>
  </si>
  <si>
    <t>37.76 (33.33)</t>
  </si>
  <si>
    <t>15.825 (15.0)</t>
  </si>
  <si>
    <t>27.96 (26.5)</t>
  </si>
  <si>
    <t>20.0 (16.0)</t>
  </si>
  <si>
    <t>17.33 (16.0)</t>
  </si>
  <si>
    <t>21.84 (21.0)</t>
  </si>
  <si>
    <t>15,825 (15,0)</t>
  </si>
  <si>
    <t>15,825</t>
  </si>
  <si>
    <t>Mexico</t>
  </si>
  <si>
    <t>Slovenia</t>
  </si>
  <si>
    <t>22.05 (21.0)</t>
  </si>
  <si>
    <t>28.05(25.5)</t>
  </si>
  <si>
    <t>22,47 (21,0)</t>
  </si>
  <si>
    <t/>
  </si>
  <si>
    <t>n.a.</t>
  </si>
  <si>
    <t>(30.0)</t>
  </si>
  <si>
    <t>5.0 / 12.3 / 9.6</t>
  </si>
  <si>
    <t>42,2 (40,0)</t>
  </si>
  <si>
    <t>40,0 (33,33)</t>
  </si>
  <si>
    <t>-</t>
  </si>
  <si>
    <t>5.0 / 12.3 / 11.0</t>
  </si>
  <si>
    <t>47,475 (45,0)</t>
  </si>
  <si>
    <t>41,66 (33,33)</t>
  </si>
  <si>
    <t>(32.0)</t>
  </si>
  <si>
    <t>5.0 / 12.3 / 12.0</t>
  </si>
  <si>
    <t>53,2 (37)</t>
  </si>
  <si>
    <t>48,375 (45,0)</t>
  </si>
  <si>
    <t>(33.0)</t>
  </si>
  <si>
    <t>36,66 (33,33)</t>
  </si>
  <si>
    <t>45,0</t>
  </si>
  <si>
    <t>28.84 (28.0)</t>
  </si>
  <si>
    <t>52,2 (36)</t>
  </si>
  <si>
    <t>50,0</t>
  </si>
  <si>
    <t>46 -- 35</t>
  </si>
  <si>
    <t>51,875 (50,0)</t>
  </si>
  <si>
    <t>42,0 (34,0)</t>
  </si>
  <si>
    <t>(34.0)</t>
  </si>
  <si>
    <t>Hungary</t>
  </si>
  <si>
    <t>42,0 (37,0)</t>
  </si>
  <si>
    <t>56,0</t>
  </si>
  <si>
    <t>42,0 (39,0)</t>
  </si>
  <si>
    <t>48.08</t>
  </si>
  <si>
    <t>3.5</t>
  </si>
  <si>
    <t>44.58 (37.50)</t>
  </si>
  <si>
    <t>45 (37.50)</t>
  </si>
  <si>
    <t>(36.0)</t>
  </si>
  <si>
    <t>(38.0)</t>
  </si>
  <si>
    <t>36.05 (35.0)</t>
  </si>
  <si>
    <t>46.78 (40.00)</t>
  </si>
  <si>
    <t>47.20 (40.00)</t>
  </si>
  <si>
    <t>(40.0)</t>
  </si>
  <si>
    <t>37.8 (36.0)</t>
  </si>
  <si>
    <t>51.12 (45.00)</t>
  </si>
  <si>
    <t>51.60 (45.00)</t>
  </si>
  <si>
    <t>36.0 (36.0)</t>
  </si>
  <si>
    <t>55.12</t>
  </si>
  <si>
    <t>36.9 (36.0)</t>
  </si>
  <si>
    <t>46.72 (40.00)</t>
  </si>
  <si>
    <t>46,2 (30)</t>
  </si>
  <si>
    <t>48.96</t>
  </si>
  <si>
    <t>46.96 (40.00)</t>
  </si>
  <si>
    <t>40 (25)</t>
  </si>
  <si>
    <t>(p) Since 2011 there is a State surtax. In 2011 this surtax was 2% for taxable profit above 2,000,000 euros. In 2012 it was 3% for taxable profit above 1,500,000 euros and 5% for taxable profit above 10,000,000. And in 2013 it is 3% for taxable profit above 1,500,000 euros and 5% for taxable profit above 7,500,000. From 2014 onwards as in 2011.</t>
  </si>
  <si>
    <r>
      <t xml:space="preserve">Taxation of Corporate and Capital Income (2013): Corporate Income Tax Rate </t>
    </r>
    <r>
      <rPr>
        <b/>
        <vertAlign val="superscript"/>
        <sz val="10"/>
        <rFont val="Avenir LT Std 65 Medium"/>
        <family val="2"/>
      </rPr>
      <t>1</t>
    </r>
  </si>
  <si>
    <r>
      <t xml:space="preserve">Central government corporate income tax rate </t>
    </r>
    <r>
      <rPr>
        <b/>
        <vertAlign val="superscript"/>
        <sz val="10"/>
        <rFont val="Avenir LT Std 65 Medium"/>
        <family val="2"/>
      </rPr>
      <t>2</t>
    </r>
  </si>
  <si>
    <r>
      <t xml:space="preserve">Adjusted central government corporate income tax rate </t>
    </r>
    <r>
      <rPr>
        <b/>
        <vertAlign val="superscript"/>
        <sz val="10"/>
        <rFont val="Avenir LT Std 65 Medium"/>
        <family val="2"/>
      </rPr>
      <t xml:space="preserve">3 </t>
    </r>
  </si>
  <si>
    <r>
      <t xml:space="preserve">Sub-central government corporate income tax rate </t>
    </r>
    <r>
      <rPr>
        <b/>
        <vertAlign val="superscript"/>
        <sz val="10"/>
        <rFont val="Avenir LT Std 65 Medium"/>
        <family val="2"/>
      </rPr>
      <t>4</t>
    </r>
  </si>
  <si>
    <r>
      <t>Combined corporate income tax rate</t>
    </r>
    <r>
      <rPr>
        <b/>
        <vertAlign val="superscript"/>
        <sz val="10"/>
        <rFont val="Avenir LT Std 65 Medium"/>
        <family val="2"/>
      </rPr>
      <t xml:space="preserve"> 5</t>
    </r>
  </si>
  <si>
    <r>
      <t xml:space="preserve">Targeted corporate tax rates  </t>
    </r>
    <r>
      <rPr>
        <b/>
        <vertAlign val="superscript"/>
        <sz val="10"/>
        <rFont val="Avenir LT Std 65 Medium"/>
        <family val="2"/>
      </rPr>
      <t>6</t>
    </r>
  </si>
  <si>
    <r>
      <t>Australia</t>
    </r>
    <r>
      <rPr>
        <b/>
        <vertAlign val="superscript"/>
        <sz val="10"/>
        <rFont val="Avenir LT Std 65 Medium"/>
        <family val="2"/>
      </rPr>
      <t>a</t>
    </r>
  </si>
  <si>
    <r>
      <t>Belgium</t>
    </r>
    <r>
      <rPr>
        <b/>
        <vertAlign val="superscript"/>
        <sz val="10"/>
        <rFont val="Avenir LT Std 65 Medium"/>
        <family val="2"/>
      </rPr>
      <t>b</t>
    </r>
  </si>
  <si>
    <r>
      <t>Chile</t>
    </r>
    <r>
      <rPr>
        <b/>
        <vertAlign val="superscript"/>
        <sz val="10"/>
        <rFont val="Avenir LT Std 65 Medium"/>
        <family val="2"/>
      </rPr>
      <t>c</t>
    </r>
  </si>
  <si>
    <r>
      <t>Estonia</t>
    </r>
    <r>
      <rPr>
        <b/>
        <vertAlign val="superscript"/>
        <sz val="10"/>
        <rFont val="Avenir LT Std 65 Medium"/>
        <family val="2"/>
      </rPr>
      <t>d</t>
    </r>
  </si>
  <si>
    <r>
      <t>France</t>
    </r>
    <r>
      <rPr>
        <b/>
        <vertAlign val="superscript"/>
        <sz val="10"/>
        <rFont val="Avenir LT Std 65 Medium"/>
        <family val="2"/>
      </rPr>
      <t>e</t>
    </r>
  </si>
  <si>
    <r>
      <t>Germany</t>
    </r>
    <r>
      <rPr>
        <b/>
        <vertAlign val="superscript"/>
        <sz val="10"/>
        <rFont val="Avenir LT Std 65 Medium"/>
        <family val="2"/>
      </rPr>
      <t>f</t>
    </r>
  </si>
  <si>
    <r>
      <t>Hungary</t>
    </r>
    <r>
      <rPr>
        <b/>
        <vertAlign val="superscript"/>
        <sz val="10"/>
        <rFont val="Avenir LT Std 65 Medium"/>
        <family val="2"/>
      </rPr>
      <t>g</t>
    </r>
  </si>
  <si>
    <r>
      <t>Iceland</t>
    </r>
    <r>
      <rPr>
        <b/>
        <vertAlign val="superscript"/>
        <sz val="10"/>
        <rFont val="Avenir LT Std 65 Medium"/>
        <family val="2"/>
      </rPr>
      <t>h</t>
    </r>
  </si>
  <si>
    <r>
      <t>Israel</t>
    </r>
    <r>
      <rPr>
        <b/>
        <vertAlign val="superscript"/>
        <sz val="10"/>
        <rFont val="Avenir LT Std 65 Medium"/>
        <family val="2"/>
      </rPr>
      <t>i</t>
    </r>
  </si>
  <si>
    <r>
      <t>Italy</t>
    </r>
    <r>
      <rPr>
        <b/>
        <vertAlign val="superscript"/>
        <sz val="10"/>
        <rFont val="Avenir LT Std 65 Medium"/>
        <family val="2"/>
      </rPr>
      <t>j</t>
    </r>
  </si>
  <si>
    <r>
      <t>Japan</t>
    </r>
    <r>
      <rPr>
        <b/>
        <vertAlign val="superscript"/>
        <sz val="10"/>
        <rFont val="Avenir LT Std 65 Medium"/>
        <family val="2"/>
      </rPr>
      <t>k</t>
    </r>
  </si>
  <si>
    <r>
      <t>Luxembourg</t>
    </r>
    <r>
      <rPr>
        <b/>
        <vertAlign val="superscript"/>
        <sz val="10"/>
        <rFont val="Avenir LT Std 65 Medium"/>
        <family val="2"/>
      </rPr>
      <t>l</t>
    </r>
  </si>
  <si>
    <r>
      <t>Netherlands</t>
    </r>
    <r>
      <rPr>
        <b/>
        <vertAlign val="superscript"/>
        <sz val="10"/>
        <rFont val="Avenir LT Std 65 Medium"/>
        <family val="2"/>
      </rPr>
      <t>m</t>
    </r>
  </si>
  <si>
    <r>
      <t>New Zealand</t>
    </r>
    <r>
      <rPr>
        <b/>
        <vertAlign val="superscript"/>
        <sz val="10"/>
        <rFont val="Avenir LT Std 65 Medium"/>
        <family val="2"/>
      </rPr>
      <t>n</t>
    </r>
  </si>
  <si>
    <r>
      <t>Poland</t>
    </r>
    <r>
      <rPr>
        <b/>
        <vertAlign val="superscript"/>
        <sz val="10"/>
        <rFont val="Avenir LT Std 65 Medium"/>
        <family val="2"/>
      </rPr>
      <t>o</t>
    </r>
  </si>
  <si>
    <r>
      <t>Portugal</t>
    </r>
    <r>
      <rPr>
        <b/>
        <vertAlign val="superscript"/>
        <sz val="10"/>
        <rFont val="Avenir LT Std 65 Medium"/>
        <family val="2"/>
      </rPr>
      <t>p</t>
    </r>
  </si>
  <si>
    <r>
      <t>Switzerland</t>
    </r>
    <r>
      <rPr>
        <b/>
        <vertAlign val="superscript"/>
        <sz val="10"/>
        <rFont val="Avenir LT Std 65 Medium"/>
        <family val="2"/>
      </rPr>
      <t>q</t>
    </r>
  </si>
  <si>
    <r>
      <t>United Kingdom</t>
    </r>
    <r>
      <rPr>
        <b/>
        <vertAlign val="superscript"/>
        <sz val="10"/>
        <rFont val="Avenir LT Std 65 Medium"/>
        <family val="2"/>
      </rPr>
      <t>r</t>
    </r>
  </si>
  <si>
    <r>
      <t>United States</t>
    </r>
    <r>
      <rPr>
        <b/>
        <vertAlign val="superscript"/>
        <sz val="10"/>
        <rFont val="Avenir LT Std 65 Medium"/>
        <family val="2"/>
      </rPr>
      <t>s</t>
    </r>
  </si>
  <si>
    <r>
      <t xml:space="preserve">Taxation of Corporate and Capital Income (2014): Corporate Income Tax Rate </t>
    </r>
    <r>
      <rPr>
        <b/>
        <vertAlign val="superscript"/>
        <sz val="10"/>
        <rFont val="Avenir LT Std 65 Medium"/>
        <family val="2"/>
      </rPr>
      <t>1</t>
    </r>
  </si>
  <si>
    <t>Australia*</t>
  </si>
  <si>
    <t>Belgium*</t>
  </si>
  <si>
    <t>Chile*</t>
  </si>
  <si>
    <t>Estonia*</t>
  </si>
  <si>
    <t>France*</t>
  </si>
  <si>
    <t>Germany*</t>
  </si>
  <si>
    <t>Hungary*</t>
  </si>
  <si>
    <t>Iceland*</t>
  </si>
  <si>
    <t>Israel*</t>
  </si>
  <si>
    <t>Japan*</t>
  </si>
  <si>
    <t>Italy*</t>
  </si>
  <si>
    <t>Luxembourg*</t>
  </si>
  <si>
    <t>Netherlands*</t>
  </si>
  <si>
    <t>New Zealand*</t>
  </si>
  <si>
    <t>Poland*</t>
  </si>
  <si>
    <t>Portugal*</t>
  </si>
  <si>
    <t>Switzerland*</t>
  </si>
  <si>
    <t>United Kingdom*</t>
  </si>
  <si>
    <t>United States*</t>
  </si>
  <si>
    <r>
      <t xml:space="preserve">Taxation of Corporate and Capital Income (1981): Corporate Income Tax Rate </t>
    </r>
    <r>
      <rPr>
        <b/>
        <vertAlign val="superscript"/>
        <sz val="10"/>
        <rFont val="Avenir LT Std 65 Medium"/>
        <family val="2"/>
      </rPr>
      <t>1</t>
    </r>
  </si>
  <si>
    <r>
      <t>Austria</t>
    </r>
    <r>
      <rPr>
        <b/>
        <vertAlign val="superscript"/>
        <sz val="10"/>
        <rFont val="Avenir LT Std 65 Medium"/>
        <family val="2"/>
      </rPr>
      <t>b</t>
    </r>
  </si>
  <si>
    <r>
      <t>France</t>
    </r>
    <r>
      <rPr>
        <b/>
        <vertAlign val="superscript"/>
        <sz val="10"/>
        <rFont val="Avenir LT Std 65 Medium"/>
        <family val="2"/>
      </rPr>
      <t>c</t>
    </r>
  </si>
  <si>
    <r>
      <t>Germany</t>
    </r>
    <r>
      <rPr>
        <b/>
        <vertAlign val="superscript"/>
        <sz val="10"/>
        <rFont val="Avenir LT Std 65 Medium"/>
        <family val="2"/>
      </rPr>
      <t>d</t>
    </r>
  </si>
  <si>
    <r>
      <t>Italy</t>
    </r>
    <r>
      <rPr>
        <b/>
        <vertAlign val="superscript"/>
        <sz val="10"/>
        <rFont val="Avenir LT Std 65 Medium"/>
        <family val="2"/>
      </rPr>
      <t>e</t>
    </r>
  </si>
  <si>
    <r>
      <t>Mexico</t>
    </r>
    <r>
      <rPr>
        <b/>
        <vertAlign val="superscript"/>
        <sz val="10"/>
        <rFont val="Avenir LT Std 65 Medium"/>
        <family val="2"/>
      </rPr>
      <t>f</t>
    </r>
  </si>
  <si>
    <r>
      <t>New Zealand</t>
    </r>
    <r>
      <rPr>
        <b/>
        <vertAlign val="superscript"/>
        <sz val="10"/>
        <rFont val="Avenir LT Std 65 Medium"/>
        <family val="2"/>
      </rPr>
      <t>g</t>
    </r>
  </si>
  <si>
    <r>
      <t>Sweden</t>
    </r>
    <r>
      <rPr>
        <b/>
        <vertAlign val="superscript"/>
        <sz val="10"/>
        <rFont val="Avenir LT Std 65 Medium"/>
        <family val="2"/>
      </rPr>
      <t>h</t>
    </r>
  </si>
  <si>
    <r>
      <t>Switzerland</t>
    </r>
    <r>
      <rPr>
        <b/>
        <vertAlign val="superscript"/>
        <sz val="10"/>
        <rFont val="Avenir LT Std 65 Medium"/>
        <family val="2"/>
      </rPr>
      <t>i</t>
    </r>
  </si>
  <si>
    <r>
      <t>United Kingdom</t>
    </r>
    <r>
      <rPr>
        <b/>
        <vertAlign val="superscript"/>
        <sz val="10"/>
        <rFont val="Avenir LT Std 65 Medium"/>
        <family val="2"/>
      </rPr>
      <t>j</t>
    </r>
  </si>
  <si>
    <r>
      <t>United States</t>
    </r>
    <r>
      <rPr>
        <b/>
        <vertAlign val="superscript"/>
        <sz val="10"/>
        <rFont val="Avenir LT Std 65 Medium"/>
        <family val="2"/>
      </rPr>
      <t>k</t>
    </r>
  </si>
  <si>
    <r>
      <t xml:space="preserve">Taxation of Corporate and Capital Income (1982): Corporate Income Tax Rate </t>
    </r>
    <r>
      <rPr>
        <b/>
        <vertAlign val="superscript"/>
        <sz val="10"/>
        <rFont val="Avenir LT Std 65 Medium"/>
        <family val="2"/>
      </rPr>
      <t>1</t>
    </r>
  </si>
  <si>
    <r>
      <t xml:space="preserve">Taxation of Corporate and Capital Income (1983): Corporate Income Tax Rate </t>
    </r>
    <r>
      <rPr>
        <b/>
        <vertAlign val="superscript"/>
        <sz val="10"/>
        <rFont val="Avenir LT Std 65 Medium"/>
        <family val="2"/>
      </rPr>
      <t>1</t>
    </r>
  </si>
  <si>
    <r>
      <t xml:space="preserve">Taxation of Corporate and Capital Income (1984): Corporate Income Tax Rate </t>
    </r>
    <r>
      <rPr>
        <b/>
        <vertAlign val="superscript"/>
        <sz val="10"/>
        <rFont val="Avenir LT Std 65 Medium"/>
        <family val="2"/>
      </rPr>
      <t>1</t>
    </r>
  </si>
  <si>
    <r>
      <t xml:space="preserve">Taxation of Corporate and Capital Income (1985): Corporate Income Tax Rate </t>
    </r>
    <r>
      <rPr>
        <b/>
        <vertAlign val="superscript"/>
        <sz val="10"/>
        <rFont val="Avenir LT Std 65 Medium"/>
        <family val="2"/>
      </rPr>
      <t>1</t>
    </r>
  </si>
  <si>
    <r>
      <t xml:space="preserve">Taxation of Corporate and Capital Income (1986): Corporate Income Tax Rate </t>
    </r>
    <r>
      <rPr>
        <b/>
        <vertAlign val="superscript"/>
        <sz val="10"/>
        <rFont val="Avenir LT Std 65 Medium"/>
        <family val="2"/>
      </rPr>
      <t>1</t>
    </r>
  </si>
  <si>
    <r>
      <t xml:space="preserve">Taxation of Corporate and Capital Income (1987): Corporate Income Tax Rate </t>
    </r>
    <r>
      <rPr>
        <b/>
        <vertAlign val="superscript"/>
        <sz val="10"/>
        <rFont val="Avenir LT Std 65 Medium"/>
        <family val="2"/>
      </rPr>
      <t>1</t>
    </r>
  </si>
  <si>
    <r>
      <t>New Zealand</t>
    </r>
    <r>
      <rPr>
        <b/>
        <vertAlign val="superscript"/>
        <sz val="10"/>
        <rFont val="Avenir LT Std 65 Medium"/>
        <family val="2"/>
      </rPr>
      <t>f</t>
    </r>
  </si>
  <si>
    <r>
      <t>Sweden</t>
    </r>
    <r>
      <rPr>
        <b/>
        <vertAlign val="superscript"/>
        <sz val="10"/>
        <rFont val="Avenir LT Std 65 Medium"/>
        <family val="2"/>
      </rPr>
      <t>g</t>
    </r>
  </si>
  <si>
    <r>
      <t>Switzerland</t>
    </r>
    <r>
      <rPr>
        <b/>
        <vertAlign val="superscript"/>
        <sz val="10"/>
        <rFont val="Avenir LT Std 65 Medium"/>
        <family val="2"/>
      </rPr>
      <t>h</t>
    </r>
  </si>
  <si>
    <r>
      <t>United Kingdom</t>
    </r>
    <r>
      <rPr>
        <b/>
        <vertAlign val="superscript"/>
        <sz val="10"/>
        <rFont val="Avenir LT Std 65 Medium"/>
        <family val="2"/>
      </rPr>
      <t>i</t>
    </r>
  </si>
  <si>
    <r>
      <t>United States</t>
    </r>
    <r>
      <rPr>
        <b/>
        <vertAlign val="superscript"/>
        <sz val="10"/>
        <rFont val="Avenir LT Std 65 Medium"/>
        <family val="2"/>
      </rPr>
      <t>j</t>
    </r>
  </si>
  <si>
    <r>
      <t xml:space="preserve">Taxation of Corporate and Capital Income (1988): Corporate Income Tax Rate </t>
    </r>
    <r>
      <rPr>
        <b/>
        <vertAlign val="superscript"/>
        <sz val="10"/>
        <rFont val="Avenir LT Std 65 Medium"/>
        <family val="2"/>
      </rPr>
      <t>1</t>
    </r>
  </si>
  <si>
    <r>
      <t xml:space="preserve">Taxation of Corporate and Capital Income (1989): Corporate Income Tax Rate </t>
    </r>
    <r>
      <rPr>
        <b/>
        <vertAlign val="superscript"/>
        <sz val="10"/>
        <rFont val="Avenir LT Std 65 Medium"/>
        <family val="2"/>
      </rPr>
      <t>1</t>
    </r>
  </si>
  <si>
    <r>
      <t xml:space="preserve">Taxation of Corporate and Capital Income (1990): Corporate Income Tax Rate </t>
    </r>
    <r>
      <rPr>
        <b/>
        <vertAlign val="superscript"/>
        <sz val="10"/>
        <rFont val="Avenir LT Std 65 Medium"/>
        <family val="2"/>
      </rPr>
      <t>1</t>
    </r>
  </si>
  <si>
    <r>
      <t xml:space="preserve">Taxation of Corporate and Capital Income (1991): Corporate Income Tax Rate </t>
    </r>
    <r>
      <rPr>
        <b/>
        <vertAlign val="superscript"/>
        <sz val="10"/>
        <rFont val="Avenir LT Std 65 Medium"/>
        <family val="2"/>
      </rPr>
      <t>1</t>
    </r>
  </si>
  <si>
    <r>
      <t>Hungary</t>
    </r>
    <r>
      <rPr>
        <b/>
        <vertAlign val="superscript"/>
        <sz val="10"/>
        <rFont val="Avenir LT Std 65 Medium"/>
        <family val="2"/>
      </rPr>
      <t>e</t>
    </r>
  </si>
  <si>
    <r>
      <t>Italy</t>
    </r>
    <r>
      <rPr>
        <b/>
        <vertAlign val="superscript"/>
        <sz val="10"/>
        <rFont val="Avenir LT Std 65 Medium"/>
        <family val="2"/>
      </rPr>
      <t>f</t>
    </r>
  </si>
  <si>
    <r>
      <t xml:space="preserve">Taxation of Corporate and Capital Income (1992): Corporate Income Tax Rate </t>
    </r>
    <r>
      <rPr>
        <b/>
        <vertAlign val="superscript"/>
        <sz val="10"/>
        <rFont val="Avenir LT Std 65 Medium"/>
        <family val="2"/>
      </rPr>
      <t>1</t>
    </r>
  </si>
  <si>
    <r>
      <t>Greece</t>
    </r>
    <r>
      <rPr>
        <b/>
        <vertAlign val="superscript"/>
        <sz val="10"/>
        <rFont val="Avenir LT Std 65 Medium"/>
        <family val="2"/>
      </rPr>
      <t>e</t>
    </r>
  </si>
  <si>
    <r>
      <t>Hungary</t>
    </r>
    <r>
      <rPr>
        <b/>
        <vertAlign val="superscript"/>
        <sz val="10"/>
        <rFont val="Avenir LT Std 65 Medium"/>
        <family val="2"/>
      </rPr>
      <t>f</t>
    </r>
  </si>
  <si>
    <r>
      <t>Italy</t>
    </r>
    <r>
      <rPr>
        <b/>
        <vertAlign val="superscript"/>
        <sz val="10"/>
        <rFont val="Avenir LT Std 65 Medium"/>
        <family val="2"/>
      </rPr>
      <t>g</t>
    </r>
  </si>
  <si>
    <r>
      <t>New Zealand</t>
    </r>
    <r>
      <rPr>
        <b/>
        <vertAlign val="superscript"/>
        <sz val="10"/>
        <rFont val="Avenir LT Std 65 Medium"/>
        <family val="2"/>
      </rPr>
      <t>h</t>
    </r>
  </si>
  <si>
    <r>
      <t xml:space="preserve">Taxation of Corporate and Capital Income (1993): Corporate Income Tax Rate </t>
    </r>
    <r>
      <rPr>
        <b/>
        <vertAlign val="superscript"/>
        <sz val="10"/>
        <rFont val="Avenir LT Std 65 Medium"/>
        <family val="2"/>
      </rPr>
      <t>1</t>
    </r>
  </si>
  <si>
    <r>
      <t xml:space="preserve">Taxation of Corporate and Capital Income (1994): Corporate Income Tax Rate </t>
    </r>
    <r>
      <rPr>
        <b/>
        <vertAlign val="superscript"/>
        <sz val="10"/>
        <rFont val="Avenir LT Std 65 Medium"/>
        <family val="2"/>
      </rPr>
      <t>1</t>
    </r>
  </si>
  <si>
    <r>
      <t>France</t>
    </r>
    <r>
      <rPr>
        <b/>
        <vertAlign val="superscript"/>
        <sz val="10"/>
        <rFont val="Avenir LT Std 65 Medium"/>
        <family val="2"/>
      </rPr>
      <t>b</t>
    </r>
  </si>
  <si>
    <r>
      <t>Germany</t>
    </r>
    <r>
      <rPr>
        <b/>
        <vertAlign val="superscript"/>
        <sz val="10"/>
        <rFont val="Avenir LT Std 65 Medium"/>
        <family val="2"/>
      </rPr>
      <t>c</t>
    </r>
  </si>
  <si>
    <r>
      <t>Hungary</t>
    </r>
    <r>
      <rPr>
        <b/>
        <vertAlign val="superscript"/>
        <sz val="10"/>
        <rFont val="Avenir LT Std 65 Medium"/>
        <family val="2"/>
      </rPr>
      <t>d</t>
    </r>
  </si>
  <si>
    <r>
      <t xml:space="preserve">Taxation of Corporate and Capital Income (1995): Corporate Income Tax Rate </t>
    </r>
    <r>
      <rPr>
        <b/>
        <vertAlign val="superscript"/>
        <sz val="10"/>
        <rFont val="Avenir LT Std 65 Medium"/>
        <family val="2"/>
      </rPr>
      <t>1</t>
    </r>
  </si>
  <si>
    <r>
      <t>Switzerland</t>
    </r>
    <r>
      <rPr>
        <b/>
        <vertAlign val="superscript"/>
        <sz val="10"/>
        <rFont val="Avenir LT Std 65 Medium"/>
        <family val="2"/>
      </rPr>
      <t>g</t>
    </r>
  </si>
  <si>
    <r>
      <t>United Kingdom</t>
    </r>
    <r>
      <rPr>
        <b/>
        <vertAlign val="superscript"/>
        <sz val="10"/>
        <rFont val="Avenir LT Std 65 Medium"/>
        <family val="2"/>
      </rPr>
      <t>h</t>
    </r>
  </si>
  <si>
    <r>
      <t>United States</t>
    </r>
    <r>
      <rPr>
        <b/>
        <vertAlign val="superscript"/>
        <sz val="10"/>
        <rFont val="Avenir LT Std 65 Medium"/>
        <family val="2"/>
      </rPr>
      <t>i</t>
    </r>
  </si>
  <si>
    <r>
      <t xml:space="preserve">Taxation of Corporate and Capital Income (1996): Corporate Income Tax Rate </t>
    </r>
    <r>
      <rPr>
        <b/>
        <vertAlign val="superscript"/>
        <sz val="10"/>
        <rFont val="Avenir LT Std 65 Medium"/>
        <family val="2"/>
      </rPr>
      <t>1</t>
    </r>
  </si>
  <si>
    <r>
      <t xml:space="preserve">Taxation of Corporate and Capital Income (1997): Corporate Income Tax Rate </t>
    </r>
    <r>
      <rPr>
        <b/>
        <vertAlign val="superscript"/>
        <sz val="10"/>
        <rFont val="Avenir LT Std 65 Medium"/>
        <family val="2"/>
      </rPr>
      <t>1</t>
    </r>
  </si>
  <si>
    <r>
      <t xml:space="preserve">Taxation of Corporate and Capital Income (1998): Corporate Income Tax Rate </t>
    </r>
    <r>
      <rPr>
        <b/>
        <vertAlign val="superscript"/>
        <sz val="10"/>
        <rFont val="Avenir LT Std 65 Medium"/>
        <family val="2"/>
      </rPr>
      <t>1</t>
    </r>
  </si>
  <si>
    <r>
      <t xml:space="preserve">Taxation of Corporate and Capital Income (1999): Corporate Income Tax Rate </t>
    </r>
    <r>
      <rPr>
        <b/>
        <vertAlign val="superscript"/>
        <sz val="10"/>
        <rFont val="Avenir LT Std 65 Medium"/>
        <family val="2"/>
      </rPr>
      <t>1</t>
    </r>
  </si>
  <si>
    <r>
      <t xml:space="preserve">Taxation of Corporate and Capital Income (2000): Corporate Income Tax Rate </t>
    </r>
    <r>
      <rPr>
        <b/>
        <vertAlign val="superscript"/>
        <sz val="10"/>
        <rFont val="Avenir LT Std 65 Medium"/>
        <family val="2"/>
      </rPr>
      <t>1</t>
    </r>
  </si>
  <si>
    <r>
      <t>Chile</t>
    </r>
    <r>
      <rPr>
        <b/>
        <vertAlign val="superscript"/>
        <sz val="10"/>
        <rFont val="Avenir LT Std 65 Medium"/>
        <family val="2"/>
      </rPr>
      <t>b</t>
    </r>
  </si>
  <si>
    <r>
      <t>Estonia</t>
    </r>
    <r>
      <rPr>
        <b/>
        <vertAlign val="superscript"/>
        <sz val="10"/>
        <rFont val="Avenir LT Std 65 Medium"/>
        <family val="2"/>
      </rPr>
      <t>c</t>
    </r>
  </si>
  <si>
    <r>
      <t>France</t>
    </r>
    <r>
      <rPr>
        <b/>
        <vertAlign val="superscript"/>
        <sz val="10"/>
        <rFont val="Avenir LT Std 65 Medium"/>
        <family val="2"/>
      </rPr>
      <t>d</t>
    </r>
  </si>
  <si>
    <r>
      <t>Germany</t>
    </r>
    <r>
      <rPr>
        <b/>
        <vertAlign val="superscript"/>
        <sz val="10"/>
        <rFont val="Avenir LT Std 65 Medium"/>
        <family val="2"/>
      </rPr>
      <t>e</t>
    </r>
  </si>
  <si>
    <r>
      <t>Israel</t>
    </r>
    <r>
      <rPr>
        <b/>
        <vertAlign val="superscript"/>
        <sz val="10"/>
        <rFont val="Avenir LT Std 65 Medium"/>
        <family val="2"/>
      </rPr>
      <t>g</t>
    </r>
  </si>
  <si>
    <r>
      <t>Italy</t>
    </r>
    <r>
      <rPr>
        <b/>
        <vertAlign val="superscript"/>
        <sz val="10"/>
        <rFont val="Avenir LT Std 65 Medium"/>
        <family val="2"/>
      </rPr>
      <t>h</t>
    </r>
  </si>
  <si>
    <r>
      <t>New Zealand</t>
    </r>
    <r>
      <rPr>
        <b/>
        <vertAlign val="superscript"/>
        <sz val="10"/>
        <rFont val="Avenir LT Std 65 Medium"/>
        <family val="2"/>
      </rPr>
      <t>i</t>
    </r>
  </si>
  <si>
    <r>
      <t>Switzerland</t>
    </r>
    <r>
      <rPr>
        <b/>
        <vertAlign val="superscript"/>
        <sz val="10"/>
        <rFont val="Avenir LT Std 65 Medium"/>
        <family val="2"/>
      </rPr>
      <t>j</t>
    </r>
  </si>
  <si>
    <r>
      <t>United Kingdom</t>
    </r>
    <r>
      <rPr>
        <b/>
        <vertAlign val="superscript"/>
        <sz val="10"/>
        <rFont val="Avenir LT Std 65 Medium"/>
        <family val="2"/>
      </rPr>
      <t>k</t>
    </r>
  </si>
  <si>
    <r>
      <t>United States</t>
    </r>
    <r>
      <rPr>
        <b/>
        <vertAlign val="superscript"/>
        <sz val="10"/>
        <rFont val="Avenir LT Std 65 Medium"/>
        <family val="2"/>
      </rPr>
      <t>l</t>
    </r>
  </si>
  <si>
    <r>
      <t xml:space="preserve">Taxation of Corporate and Capital Income (2001): Corporate Income Tax Rate </t>
    </r>
    <r>
      <rPr>
        <b/>
        <vertAlign val="superscript"/>
        <sz val="10"/>
        <rFont val="Avenir LT Std 65 Medium"/>
        <family val="2"/>
      </rPr>
      <t>1</t>
    </r>
  </si>
  <si>
    <r>
      <t xml:space="preserve">Taxation of Corporate and Capital Income (2002): Corporate Income Tax Rate </t>
    </r>
    <r>
      <rPr>
        <b/>
        <vertAlign val="superscript"/>
        <sz val="10"/>
        <rFont val="Avenir LT Std 65 Medium"/>
        <family val="2"/>
      </rPr>
      <t>1</t>
    </r>
  </si>
  <si>
    <r>
      <t xml:space="preserve">Taxation of Corporate and Capital Income (2003): Corporate Income Tax Rate </t>
    </r>
    <r>
      <rPr>
        <b/>
        <vertAlign val="superscript"/>
        <sz val="10"/>
        <rFont val="Avenir LT Std 65 Medium"/>
        <family val="2"/>
      </rPr>
      <t>1</t>
    </r>
  </si>
  <si>
    <r>
      <t xml:space="preserve">Taxation of Corporate and Capital Income (2004): Corporate Income Tax Rate </t>
    </r>
    <r>
      <rPr>
        <b/>
        <vertAlign val="superscript"/>
        <sz val="10"/>
        <rFont val="Avenir LT Std 65 Medium"/>
        <family val="2"/>
      </rPr>
      <t>1</t>
    </r>
  </si>
  <si>
    <r>
      <t xml:space="preserve">Taxation of Corporate and Capital Income (2005): Corporate Income Tax Rate </t>
    </r>
    <r>
      <rPr>
        <b/>
        <vertAlign val="superscript"/>
        <sz val="10"/>
        <rFont val="Avenir LT Std 65 Medium"/>
        <family val="2"/>
      </rPr>
      <t>1</t>
    </r>
  </si>
  <si>
    <r>
      <t xml:space="preserve">Taxation of Corporate and Capital Income (2006): Corporate Income Tax Rate </t>
    </r>
    <r>
      <rPr>
        <b/>
        <vertAlign val="superscript"/>
        <sz val="10"/>
        <rFont val="Avenir LT Std 65 Medium"/>
        <family val="2"/>
      </rPr>
      <t>1</t>
    </r>
  </si>
  <si>
    <r>
      <t>Israel</t>
    </r>
    <r>
      <rPr>
        <b/>
        <vertAlign val="superscript"/>
        <sz val="10"/>
        <rFont val="Avenir LT Std 65 Medium"/>
        <family val="2"/>
      </rPr>
      <t>h</t>
    </r>
  </si>
  <si>
    <r>
      <t>Italy</t>
    </r>
    <r>
      <rPr>
        <b/>
        <vertAlign val="superscript"/>
        <sz val="10"/>
        <rFont val="Avenir LT Std 65 Medium"/>
        <family val="2"/>
      </rPr>
      <t>i</t>
    </r>
  </si>
  <si>
    <r>
      <t>New Zealand</t>
    </r>
    <r>
      <rPr>
        <b/>
        <vertAlign val="superscript"/>
        <sz val="10"/>
        <rFont val="Avenir LT Std 65 Medium"/>
        <family val="2"/>
      </rPr>
      <t>j</t>
    </r>
  </si>
  <si>
    <r>
      <t>Poland</t>
    </r>
    <r>
      <rPr>
        <b/>
        <vertAlign val="superscript"/>
        <sz val="10"/>
        <rFont val="Avenir LT Std 65 Medium"/>
        <family val="2"/>
      </rPr>
      <t>k</t>
    </r>
  </si>
  <si>
    <r>
      <t>Switzerland</t>
    </r>
    <r>
      <rPr>
        <b/>
        <vertAlign val="superscript"/>
        <sz val="10"/>
        <rFont val="Avenir LT Std 65 Medium"/>
        <family val="2"/>
      </rPr>
      <t>l</t>
    </r>
  </si>
  <si>
    <r>
      <t>Turkey</t>
    </r>
    <r>
      <rPr>
        <b/>
        <vertAlign val="superscript"/>
        <sz val="10"/>
        <rFont val="Avenir LT Std 65 Medium"/>
        <family val="2"/>
      </rPr>
      <t>m</t>
    </r>
  </si>
  <si>
    <r>
      <t>United Kingdom</t>
    </r>
    <r>
      <rPr>
        <b/>
        <vertAlign val="superscript"/>
        <sz val="10"/>
        <rFont val="Avenir LT Std 65 Medium"/>
        <family val="2"/>
      </rPr>
      <t>n</t>
    </r>
  </si>
  <si>
    <r>
      <t>United States</t>
    </r>
    <r>
      <rPr>
        <b/>
        <vertAlign val="superscript"/>
        <sz val="10"/>
        <rFont val="Avenir LT Std 65 Medium"/>
        <family val="2"/>
      </rPr>
      <t>o</t>
    </r>
  </si>
  <si>
    <r>
      <t xml:space="preserve">Taxation of Corporate and Capital Income (2007): Corporate Income Tax Rate </t>
    </r>
    <r>
      <rPr>
        <b/>
        <vertAlign val="superscript"/>
        <sz val="10"/>
        <rFont val="Avenir LT Std 65 Medium"/>
        <family val="2"/>
      </rPr>
      <t>1</t>
    </r>
  </si>
  <si>
    <r>
      <t>United Kingdom</t>
    </r>
    <r>
      <rPr>
        <b/>
        <vertAlign val="superscript"/>
        <sz val="10"/>
        <rFont val="Avenir LT Std 65 Medium"/>
        <family val="2"/>
      </rPr>
      <t>m</t>
    </r>
  </si>
  <si>
    <r>
      <t>United States</t>
    </r>
    <r>
      <rPr>
        <b/>
        <vertAlign val="superscript"/>
        <sz val="10"/>
        <rFont val="Avenir LT Std 65 Medium"/>
        <family val="2"/>
      </rPr>
      <t>n</t>
    </r>
  </si>
  <si>
    <r>
      <t xml:space="preserve">Taxation of Corporate and Capital Income (2008): Corporate Income Tax Rate </t>
    </r>
    <r>
      <rPr>
        <b/>
        <vertAlign val="superscript"/>
        <sz val="10"/>
        <rFont val="Avenir LT Std 65 Medium"/>
        <family val="2"/>
      </rPr>
      <t>1</t>
    </r>
  </si>
  <si>
    <r>
      <t>Netherlands</t>
    </r>
    <r>
      <rPr>
        <b/>
        <vertAlign val="superscript"/>
        <sz val="10"/>
        <rFont val="Avenir LT Std 65 Medium"/>
        <family val="2"/>
      </rPr>
      <t>j</t>
    </r>
  </si>
  <si>
    <r>
      <t>New Zealand</t>
    </r>
    <r>
      <rPr>
        <b/>
        <vertAlign val="superscript"/>
        <sz val="10"/>
        <rFont val="Avenir LT Std 65 Medium"/>
        <family val="2"/>
      </rPr>
      <t>k</t>
    </r>
  </si>
  <si>
    <r>
      <t>Poland</t>
    </r>
    <r>
      <rPr>
        <b/>
        <vertAlign val="superscript"/>
        <sz val="10"/>
        <rFont val="Avenir LT Std 65 Medium"/>
        <family val="2"/>
      </rPr>
      <t>l</t>
    </r>
  </si>
  <si>
    <r>
      <t>Switzerland</t>
    </r>
    <r>
      <rPr>
        <b/>
        <vertAlign val="superscript"/>
        <sz val="10"/>
        <rFont val="Avenir LT Std 65 Medium"/>
        <family val="2"/>
      </rPr>
      <t>m</t>
    </r>
  </si>
  <si>
    <r>
      <t xml:space="preserve">Taxation of Corporate and Capital Income (2009): Corporate Income Tax Rate </t>
    </r>
    <r>
      <rPr>
        <b/>
        <vertAlign val="superscript"/>
        <sz val="10"/>
        <rFont val="Avenir LT Std 65 Medium"/>
        <family val="2"/>
      </rPr>
      <t>1</t>
    </r>
  </si>
  <si>
    <r>
      <t>Portugal</t>
    </r>
    <r>
      <rPr>
        <b/>
        <vertAlign val="superscript"/>
        <sz val="10"/>
        <rFont val="Avenir LT Std 65 Medium"/>
        <family val="2"/>
      </rPr>
      <t>m</t>
    </r>
  </si>
  <si>
    <r>
      <t>Switzerland</t>
    </r>
    <r>
      <rPr>
        <b/>
        <vertAlign val="superscript"/>
        <sz val="10"/>
        <rFont val="Avenir LT Std 65 Medium"/>
        <family val="2"/>
      </rPr>
      <t>n</t>
    </r>
  </si>
  <si>
    <r>
      <t>United Kingdom</t>
    </r>
    <r>
      <rPr>
        <b/>
        <vertAlign val="superscript"/>
        <sz val="10"/>
        <rFont val="Avenir LT Std 65 Medium"/>
        <family val="2"/>
      </rPr>
      <t>o</t>
    </r>
  </si>
  <si>
    <r>
      <t>United States</t>
    </r>
    <r>
      <rPr>
        <b/>
        <vertAlign val="superscript"/>
        <sz val="10"/>
        <rFont val="Avenir LT Std 65 Medium"/>
        <family val="2"/>
      </rPr>
      <t>p</t>
    </r>
  </si>
  <si>
    <r>
      <t xml:space="preserve">Taxation of Corporate and Capital Income (2010) : Corporate Income Tax Rate </t>
    </r>
    <r>
      <rPr>
        <b/>
        <vertAlign val="superscript"/>
        <sz val="10"/>
        <rFont val="Avenir LT Std 65 Medium"/>
        <family val="2"/>
      </rPr>
      <t>1</t>
    </r>
  </si>
  <si>
    <r>
      <t xml:space="preserve">Taxation of Corporate and Capital Income (2011): Corporate Income Tax Rate </t>
    </r>
    <r>
      <rPr>
        <b/>
        <vertAlign val="superscript"/>
        <sz val="10"/>
        <rFont val="Avenir LT Std 65 Medium"/>
        <family val="2"/>
      </rPr>
      <t>1</t>
    </r>
  </si>
  <si>
    <r>
      <t>Luxembourg</t>
    </r>
    <r>
      <rPr>
        <b/>
        <vertAlign val="superscript"/>
        <sz val="10"/>
        <rFont val="Avenir LT Std 65 Medium"/>
        <family val="2"/>
      </rPr>
      <t>j</t>
    </r>
  </si>
  <si>
    <r>
      <t>Netherlands</t>
    </r>
    <r>
      <rPr>
        <b/>
        <vertAlign val="superscript"/>
        <sz val="10"/>
        <rFont val="Avenir LT Std 65 Medium"/>
        <family val="2"/>
      </rPr>
      <t>k</t>
    </r>
  </si>
  <si>
    <r>
      <t>New Zealand</t>
    </r>
    <r>
      <rPr>
        <b/>
        <vertAlign val="superscript"/>
        <sz val="10"/>
        <rFont val="Avenir LT Std 65 Medium"/>
        <family val="2"/>
      </rPr>
      <t>l</t>
    </r>
  </si>
  <si>
    <r>
      <t>Poland</t>
    </r>
    <r>
      <rPr>
        <b/>
        <vertAlign val="superscript"/>
        <sz val="10"/>
        <rFont val="Avenir LT Std 65 Medium"/>
        <family val="2"/>
      </rPr>
      <t>m</t>
    </r>
  </si>
  <si>
    <r>
      <t>Portugal</t>
    </r>
    <r>
      <rPr>
        <b/>
        <vertAlign val="superscript"/>
        <sz val="10"/>
        <rFont val="Avenir LT Std 65 Medium"/>
        <family val="2"/>
      </rPr>
      <t>n</t>
    </r>
  </si>
  <si>
    <r>
      <t>Switzerland</t>
    </r>
    <r>
      <rPr>
        <b/>
        <vertAlign val="superscript"/>
        <sz val="10"/>
        <rFont val="Avenir LT Std 65 Medium"/>
        <family val="2"/>
      </rPr>
      <t>o</t>
    </r>
  </si>
  <si>
    <r>
      <t>United Kingdom</t>
    </r>
    <r>
      <rPr>
        <b/>
        <vertAlign val="superscript"/>
        <sz val="10"/>
        <rFont val="Avenir LT Std 65 Medium"/>
        <family val="2"/>
      </rPr>
      <t>p</t>
    </r>
  </si>
  <si>
    <r>
      <t>United States</t>
    </r>
    <r>
      <rPr>
        <b/>
        <vertAlign val="superscript"/>
        <sz val="10"/>
        <rFont val="Avenir LT Std 65 Medium"/>
        <family val="2"/>
      </rPr>
      <t>q</t>
    </r>
  </si>
  <si>
    <r>
      <t xml:space="preserve">Taxation of Corporate and Capital Income (2012): Corporate Income Tax Rate </t>
    </r>
    <r>
      <rPr>
        <b/>
        <vertAlign val="superscript"/>
        <sz val="10"/>
        <rFont val="Avenir LT Std 65 Medium"/>
        <family val="2"/>
      </rPr>
      <t>1</t>
    </r>
  </si>
  <si>
    <t>33 (33)</t>
  </si>
  <si>
    <t>37.9962 (33.33)</t>
  </si>
  <si>
    <t>15.825 (15)</t>
  </si>
  <si>
    <t>22.47 (21)</t>
  </si>
  <si>
    <t>28 (21)</t>
  </si>
  <si>
    <t>Latvia</t>
  </si>
  <si>
    <t>28.05 (25.5)</t>
  </si>
  <si>
    <t>30 (23)</t>
  </si>
  <si>
    <t>34.43 (33.33)</t>
  </si>
  <si>
    <t>20.33 (19)</t>
  </si>
  <si>
    <t>Turkey*</t>
  </si>
  <si>
    <r>
      <t xml:space="preserve">Taxation of Corporate and Capital Income (2015): Corporate Income Tax Rate </t>
    </r>
    <r>
      <rPr>
        <b/>
        <vertAlign val="superscript"/>
        <sz val="10"/>
        <rFont val="Avenir LT Std 65 Medium"/>
        <family val="2"/>
      </rPr>
      <t>1</t>
    </r>
  </si>
  <si>
    <r>
      <t xml:space="preserve">Taxation of Corporate and Capital Income (2016): Corporate Income Tax Rate </t>
    </r>
    <r>
      <rPr>
        <b/>
        <vertAlign val="superscript"/>
        <sz val="10"/>
        <rFont val="Avenir LT Std 65 Medium"/>
        <family val="2"/>
      </rPr>
      <t>1</t>
    </r>
  </si>
  <si>
    <r>
      <t xml:space="preserve">Taxation of Corporate and Capital Income (2017): Corporate Income Tax Rate </t>
    </r>
    <r>
      <rPr>
        <b/>
        <vertAlign val="superscript"/>
        <sz val="10"/>
        <rFont val="Avenir LT Std 65 Medium"/>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</si>
</sst>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
    <numFmt numFmtId="166" formatCode="?0.00"/>
    <numFmt numFmtId="167" formatCode="?0.0"/>
    <numFmt numFmtId="168" formatCode="[$-409]d\-mmm\-yy;@"/>
  </numFmts>
  <fonts count="16">
    <font>
      <sz val="10"/>
      <name val="Arial"/>
    </font>
    <font>
      <sz val="10"/>
      <name val="Arial"/>
      <family val="2"/>
    </font>
    <font>
      <sz val="10"/>
      <name val="Arial"/>
      <family val="2"/>
    </font>
    <font>
      <b/>
      <sz val="8"/>
      <color indexed="81"/>
      <name val="Tahoma"/>
      <family val="2"/>
    </font>
    <font>
      <sz val="8"/>
      <color indexed="81"/>
      <name val="Tahoma"/>
      <family val="2"/>
    </font>
    <font>
      <i/>
      <sz val="8"/>
      <color indexed="81"/>
      <name val="Tahoma"/>
      <family val="2"/>
    </font>
    <font>
      <sz val="8"/>
      <color indexed="81"/>
      <name val="Tahoma"/>
      <family val="2"/>
      <charset val="238"/>
    </font>
    <font>
      <sz val="10"/>
      <name val="Arial"/>
      <family val="2"/>
    </font>
    <font>
      <sz val="10"/>
      <color indexed="81"/>
      <name val="Tahoma"/>
      <family val="2"/>
    </font>
    <font>
      <b/>
      <sz val="10"/>
      <name val="Avenir LT Std 65 Medium"/>
      <family val="2"/>
    </font>
    <font>
      <sz val="10"/>
      <name val="Avenir LT Std 65 Medium"/>
      <family val="2"/>
    </font>
    <font>
      <b/>
      <vertAlign val="superscript"/>
      <sz val="10"/>
      <name val="Avenir LT Std 65 Medium"/>
      <family val="2"/>
    </font>
    <font>
      <b/>
      <sz val="9"/>
      <name val="Avenir LT Std 65 Medium"/>
      <family val="2"/>
    </font>
    <font>
      <sz val="9"/>
      <name val="Avenir LT Std 65 Medium"/>
      <family val="2"/>
    </font>
    <font>
      <b/>
      <sz val="10"/>
      <color indexed="8"/>
      <name val="Avenir LT Std 65 Medium"/>
      <family val="2"/>
    </font>
    <font>
      <sz val="10"/>
      <color indexed="8"/>
      <name val="Avenir LT Std 65 Medium"/>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medium">
        <color indexed="64"/>
      </top>
      <bottom/>
      <diagonal/>
    </border>
  </borders>
  <cellStyleXfs count="5">
    <xf numFmtId="0" fontId="0" fillId="0" borderId="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164" fontId="2" fillId="0" borderId="0">
      <alignment horizontal="center" vertical="center"/>
    </xf>
  </cellStyleXfs>
  <cellXfs count="112">
    <xf numFmtId="0" fontId="0" fillId="0" borderId="0" xfId="0"/>
    <xf numFmtId="168" fontId="9" fillId="0" borderId="0" xfId="0" applyNumberFormat="1" applyFont="1" applyFill="1" applyAlignment="1">
      <alignment horizontal="left" vertical="top"/>
    </xf>
    <xf numFmtId="0" fontId="10" fillId="0" borderId="0" xfId="0" applyFont="1" applyFill="1" applyAlignment="1">
      <alignment vertical="center"/>
    </xf>
    <xf numFmtId="166" fontId="10" fillId="0" borderId="0" xfId="0" applyNumberFormat="1" applyFont="1" applyFill="1" applyAlignment="1">
      <alignment vertical="center"/>
    </xf>
    <xf numFmtId="0" fontId="10" fillId="0" borderId="0" xfId="0" applyFont="1" applyFill="1"/>
    <xf numFmtId="166" fontId="9" fillId="0" borderId="0" xfId="0" applyNumberFormat="1" applyFont="1" applyFill="1" applyAlignment="1">
      <alignment horizontal="centerContinuous" vertical="center"/>
    </xf>
    <xf numFmtId="0" fontId="10" fillId="0" borderId="0" xfId="0" applyFont="1" applyFill="1" applyAlignment="1">
      <alignment horizontal="centerContinuous" vertical="center"/>
    </xf>
    <xf numFmtId="166" fontId="10" fillId="0" borderId="0" xfId="0" applyNumberFormat="1" applyFont="1" applyFill="1" applyAlignment="1">
      <alignment horizontal="centerContinuous" vertical="center"/>
    </xf>
    <xf numFmtId="0" fontId="10" fillId="0" borderId="0" xfId="0" applyFont="1" applyFill="1" applyAlignment="1"/>
    <xf numFmtId="0" fontId="10" fillId="0" borderId="3" xfId="0" applyFont="1" applyFill="1" applyBorder="1"/>
    <xf numFmtId="0" fontId="10" fillId="0" borderId="0" xfId="0" applyFont="1" applyFill="1" applyBorder="1"/>
    <xf numFmtId="0" fontId="9" fillId="0" borderId="0" xfId="0" applyFont="1" applyFill="1" applyBorder="1"/>
    <xf numFmtId="0" fontId="9" fillId="0" borderId="1" xfId="0" applyFont="1" applyFill="1" applyBorder="1"/>
    <xf numFmtId="0" fontId="9" fillId="0" borderId="0" xfId="0" applyFont="1" applyFill="1" applyBorder="1" applyAlignment="1">
      <alignment horizontal="center" vertical="center" wrapText="1"/>
    </xf>
    <xf numFmtId="166" fontId="9" fillId="0" borderId="0" xfId="0" applyNumberFormat="1" applyFont="1" applyFill="1" applyBorder="1" applyAlignment="1">
      <alignment horizontal="center" vertical="center" wrapText="1"/>
    </xf>
    <xf numFmtId="164" fontId="9" fillId="0" borderId="0" xfId="4" applyFont="1" applyFill="1" applyAlignment="1">
      <alignment horizontal="left" vertical="center"/>
    </xf>
    <xf numFmtId="164" fontId="10" fillId="0" borderId="0" xfId="4" applyFont="1" applyFill="1" applyAlignment="1">
      <alignment horizontal="center" vertical="center"/>
    </xf>
    <xf numFmtId="167" fontId="10" fillId="0" borderId="0" xfId="4" applyNumberFormat="1" applyFont="1" applyFill="1" applyAlignment="1">
      <alignment horizontal="center" vertical="center"/>
    </xf>
    <xf numFmtId="167" fontId="10" fillId="0" borderId="0" xfId="4" quotePrefix="1" applyNumberFormat="1" applyFont="1" applyFill="1" applyAlignment="1">
      <alignment horizontal="center" vertical="center"/>
    </xf>
    <xf numFmtId="164" fontId="10" fillId="0" borderId="0" xfId="4" applyFont="1" applyFill="1">
      <alignment horizontal="center" vertical="center"/>
    </xf>
    <xf numFmtId="164" fontId="9" fillId="0" borderId="0" xfId="4" applyFont="1" applyFill="1" applyBorder="1" applyAlignment="1">
      <alignment horizontal="left" vertical="center"/>
    </xf>
    <xf numFmtId="164" fontId="10" fillId="0" borderId="0" xfId="4" applyFont="1" applyFill="1" applyBorder="1" applyAlignment="1">
      <alignment horizontal="center" vertical="center"/>
    </xf>
    <xf numFmtId="167" fontId="10" fillId="0" borderId="0" xfId="4" applyNumberFormat="1" applyFont="1" applyFill="1" applyBorder="1" applyAlignment="1">
      <alignment horizontal="center" vertical="center"/>
    </xf>
    <xf numFmtId="164" fontId="9" fillId="0" borderId="1" xfId="4" applyFont="1" applyFill="1" applyBorder="1" applyAlignment="1">
      <alignment horizontal="left" vertical="center"/>
    </xf>
    <xf numFmtId="164" fontId="10" fillId="0" borderId="1" xfId="4" applyFont="1" applyFill="1" applyBorder="1" applyAlignment="1">
      <alignment horizontal="center" vertical="center"/>
    </xf>
    <xf numFmtId="167" fontId="10" fillId="0" borderId="1" xfId="4" applyNumberFormat="1" applyFont="1" applyFill="1" applyBorder="1" applyAlignment="1">
      <alignment horizontal="center" vertical="center"/>
    </xf>
    <xf numFmtId="0" fontId="12" fillId="0" borderId="0" xfId="0" applyFont="1" applyAlignment="1">
      <alignment vertical="center" readingOrder="1"/>
    </xf>
    <xf numFmtId="0" fontId="13" fillId="0" borderId="0" xfId="0" applyFont="1" applyFill="1" applyAlignment="1">
      <alignment vertical="center"/>
    </xf>
    <xf numFmtId="166" fontId="13" fillId="0" borderId="0" xfId="0" applyNumberFormat="1" applyFont="1" applyFill="1" applyAlignment="1">
      <alignment vertical="center"/>
    </xf>
    <xf numFmtId="0" fontId="13" fillId="0" borderId="0" xfId="0" applyFont="1" applyFill="1"/>
    <xf numFmtId="0" fontId="13" fillId="0" borderId="0" xfId="0" applyFont="1" applyAlignment="1">
      <alignment vertical="center" readingOrder="1"/>
    </xf>
    <xf numFmtId="0" fontId="13" fillId="0" borderId="0" xfId="0" applyFont="1" applyFill="1" applyAlignment="1">
      <alignment vertical="center" wrapText="1"/>
    </xf>
    <xf numFmtId="0" fontId="13" fillId="0" borderId="0" xfId="0" applyFont="1" applyAlignment="1">
      <alignment vertical="top" wrapText="1" readingOrder="1"/>
    </xf>
    <xf numFmtId="0" fontId="13" fillId="0" borderId="0" xfId="0" applyFont="1" applyFill="1" applyAlignment="1">
      <alignment wrapText="1"/>
    </xf>
    <xf numFmtId="0" fontId="13" fillId="0" borderId="0" xfId="0" applyFont="1" applyAlignment="1">
      <alignment horizontal="left" vertical="top" wrapText="1" readingOrder="1"/>
    </xf>
    <xf numFmtId="0" fontId="12" fillId="0" borderId="0" xfId="0" applyFont="1" applyAlignment="1">
      <alignment vertical="top" wrapText="1" readingOrder="1"/>
    </xf>
    <xf numFmtId="0" fontId="10" fillId="0" borderId="0" xfId="0" applyFont="1"/>
    <xf numFmtId="0" fontId="10" fillId="0" borderId="0" xfId="0" applyNumberFormat="1" applyFont="1" applyFill="1"/>
    <xf numFmtId="0" fontId="10" fillId="0" borderId="0" xfId="0" applyFont="1" applyFill="1" applyAlignment="1">
      <alignment horizontal="center"/>
    </xf>
    <xf numFmtId="168" fontId="9" fillId="2" borderId="0" xfId="0" applyNumberFormat="1" applyFont="1" applyFill="1" applyAlignment="1">
      <alignment horizontal="left"/>
    </xf>
    <xf numFmtId="0" fontId="10" fillId="2" borderId="0" xfId="0" applyFont="1" applyFill="1"/>
    <xf numFmtId="0" fontId="10" fillId="2" borderId="0" xfId="0" applyFont="1" applyFill="1" applyAlignment="1">
      <alignment horizontal="centerContinuous"/>
    </xf>
    <xf numFmtId="0" fontId="10" fillId="2" borderId="1" xfId="0" applyFont="1" applyFill="1" applyBorder="1"/>
    <xf numFmtId="0" fontId="10" fillId="2" borderId="0" xfId="0" applyFont="1" applyFill="1" applyBorder="1"/>
    <xf numFmtId="0" fontId="10" fillId="2" borderId="0" xfId="0" applyFont="1" applyFill="1" applyAlignment="1"/>
    <xf numFmtId="0" fontId="9" fillId="2" borderId="0" xfId="0" applyFont="1" applyFill="1"/>
    <xf numFmtId="0" fontId="10" fillId="2" borderId="2" xfId="0" applyFont="1" applyFill="1" applyBorder="1" applyAlignment="1"/>
    <xf numFmtId="164" fontId="10" fillId="2" borderId="0" xfId="0" applyNumberFormat="1" applyFont="1" applyFill="1" applyAlignment="1">
      <alignment horizontal="center"/>
    </xf>
    <xf numFmtId="1" fontId="10" fillId="2" borderId="0" xfId="0" applyNumberFormat="1" applyFont="1" applyFill="1" applyAlignment="1">
      <alignment horizontal="center"/>
    </xf>
    <xf numFmtId="1" fontId="10" fillId="2" borderId="0" xfId="0" applyNumberFormat="1" applyFont="1" applyFill="1"/>
    <xf numFmtId="0" fontId="14" fillId="2" borderId="0" xfId="0" applyFont="1" applyFill="1"/>
    <xf numFmtId="0" fontId="15" fillId="2" borderId="0" xfId="0" applyFont="1" applyFill="1"/>
    <xf numFmtId="0" fontId="10" fillId="2" borderId="0" xfId="0" applyFont="1" applyFill="1" applyAlignment="1">
      <alignment horizontal="center"/>
    </xf>
    <xf numFmtId="0" fontId="9" fillId="2" borderId="0" xfId="0" applyFont="1" applyFill="1" applyAlignment="1">
      <alignment horizontal="left"/>
    </xf>
    <xf numFmtId="164" fontId="10" fillId="2" borderId="0" xfId="0" quotePrefix="1" applyNumberFormat="1" applyFont="1" applyFill="1" applyAlignment="1">
      <alignment horizontal="center"/>
    </xf>
    <xf numFmtId="165" fontId="10" fillId="2" borderId="0" xfId="0" applyNumberFormat="1" applyFont="1" applyFill="1" applyAlignment="1">
      <alignment horizontal="center"/>
    </xf>
    <xf numFmtId="2" fontId="10" fillId="2" borderId="0" xfId="0" applyNumberFormat="1" applyFont="1" applyFill="1" applyAlignment="1">
      <alignment horizontal="center"/>
    </xf>
    <xf numFmtId="2" fontId="10" fillId="2" borderId="0" xfId="3" applyNumberFormat="1" applyFont="1" applyFill="1" applyAlignment="1">
      <alignment horizontal="center"/>
    </xf>
    <xf numFmtId="0" fontId="10" fillId="2" borderId="0" xfId="0" applyNumberFormat="1" applyFont="1" applyFill="1" applyAlignment="1">
      <alignment horizontal="center"/>
    </xf>
    <xf numFmtId="164" fontId="10" fillId="2" borderId="1" xfId="0" applyNumberFormat="1" applyFont="1" applyFill="1" applyBorder="1" applyAlignment="1">
      <alignment horizontal="center"/>
    </xf>
    <xf numFmtId="168" fontId="9" fillId="0" borderId="0" xfId="0" applyNumberFormat="1" applyFont="1" applyFill="1" applyAlignment="1">
      <alignment horizontal="left"/>
    </xf>
    <xf numFmtId="166" fontId="10" fillId="0" borderId="0" xfId="0" applyNumberFormat="1" applyFont="1" applyFill="1"/>
    <xf numFmtId="0" fontId="10" fillId="0" borderId="0" xfId="0" applyFont="1" applyFill="1" applyAlignment="1">
      <alignment horizontal="centerContinuous"/>
    </xf>
    <xf numFmtId="166" fontId="10" fillId="0" borderId="0" xfId="0" applyNumberFormat="1" applyFont="1" applyFill="1" applyAlignment="1">
      <alignment horizontal="centerContinuous"/>
    </xf>
    <xf numFmtId="0" fontId="10" fillId="0" borderId="1" xfId="0" applyFont="1" applyFill="1" applyBorder="1"/>
    <xf numFmtId="0" fontId="9" fillId="0" borderId="0" xfId="0" applyFont="1" applyFill="1"/>
    <xf numFmtId="0" fontId="10" fillId="0" borderId="2" xfId="0" applyFont="1" applyFill="1" applyBorder="1" applyAlignment="1"/>
    <xf numFmtId="0" fontId="10" fillId="0" borderId="2" xfId="0" applyFont="1" applyFill="1" applyBorder="1"/>
    <xf numFmtId="166" fontId="10" fillId="0" borderId="2" xfId="0" applyNumberFormat="1" applyFont="1" applyFill="1" applyBorder="1"/>
    <xf numFmtId="164" fontId="10" fillId="0" borderId="0" xfId="0" applyNumberFormat="1" applyFont="1" applyFill="1" applyAlignment="1">
      <alignment horizontal="center"/>
    </xf>
    <xf numFmtId="167" fontId="10" fillId="0" borderId="0" xfId="0" applyNumberFormat="1" applyFont="1" applyFill="1" applyAlignment="1">
      <alignment horizontal="center"/>
    </xf>
    <xf numFmtId="166" fontId="10" fillId="0" borderId="0" xfId="0" quotePrefix="1" applyNumberFormat="1" applyFont="1" applyFill="1" applyAlignment="1">
      <alignment horizontal="center"/>
    </xf>
    <xf numFmtId="166" fontId="10" fillId="0" borderId="0" xfId="0" applyNumberFormat="1" applyFont="1" applyFill="1" applyAlignment="1">
      <alignment horizontal="center"/>
    </xf>
    <xf numFmtId="0" fontId="14" fillId="0" borderId="0" xfId="0" applyFont="1" applyFill="1"/>
    <xf numFmtId="164" fontId="15" fillId="0" borderId="0" xfId="0" applyNumberFormat="1" applyFont="1" applyFill="1" applyAlignment="1">
      <alignment horizontal="center"/>
    </xf>
    <xf numFmtId="167" fontId="15" fillId="0" borderId="0" xfId="0" applyNumberFormat="1" applyFont="1" applyFill="1" applyAlignment="1">
      <alignment horizontal="center"/>
    </xf>
    <xf numFmtId="166" fontId="15" fillId="0" borderId="0" xfId="0" applyNumberFormat="1" applyFont="1" applyFill="1" applyAlignment="1">
      <alignment horizontal="center"/>
    </xf>
    <xf numFmtId="0" fontId="15" fillId="0" borderId="0" xfId="0" applyFont="1" applyFill="1"/>
    <xf numFmtId="0" fontId="9" fillId="0" borderId="0" xfId="0" applyFont="1" applyFill="1" applyAlignment="1">
      <alignment horizontal="left"/>
    </xf>
    <xf numFmtId="2" fontId="10" fillId="0" borderId="0" xfId="0" applyNumberFormat="1" applyFont="1" applyFill="1" applyAlignment="1">
      <alignment horizontal="center"/>
    </xf>
    <xf numFmtId="164" fontId="10" fillId="0" borderId="1" xfId="0" applyNumberFormat="1" applyFont="1" applyFill="1" applyBorder="1"/>
    <xf numFmtId="166" fontId="10" fillId="0" borderId="1" xfId="0" applyNumberFormat="1" applyFont="1" applyFill="1" applyBorder="1"/>
    <xf numFmtId="2" fontId="10" fillId="0" borderId="1" xfId="0" applyNumberFormat="1" applyFont="1" applyFill="1" applyBorder="1"/>
    <xf numFmtId="1" fontId="10" fillId="0" borderId="0" xfId="0" applyNumberFormat="1" applyFont="1" applyFill="1" applyAlignment="1">
      <alignment horizontal="center"/>
    </xf>
    <xf numFmtId="0" fontId="15" fillId="0" borderId="0" xfId="0" applyFont="1" applyFill="1" applyAlignment="1">
      <alignment horizontal="center"/>
    </xf>
    <xf numFmtId="165" fontId="10" fillId="0" borderId="0" xfId="0" applyNumberFormat="1" applyFont="1" applyFill="1" applyAlignment="1">
      <alignment horizontal="center"/>
    </xf>
    <xf numFmtId="2" fontId="10" fillId="0" borderId="0" xfId="1" applyNumberFormat="1" applyFont="1" applyFill="1" applyAlignment="1">
      <alignment horizontal="center"/>
    </xf>
    <xf numFmtId="166" fontId="10" fillId="0" borderId="0" xfId="0" applyNumberFormat="1" applyFont="1" applyFill="1" applyBorder="1" applyAlignment="1">
      <alignment horizontal="center"/>
    </xf>
    <xf numFmtId="164" fontId="9" fillId="0" borderId="0" xfId="4" applyFont="1" applyFill="1" applyAlignment="1">
      <alignment horizontal="left"/>
    </xf>
    <xf numFmtId="167" fontId="10" fillId="0" borderId="0" xfId="4" applyNumberFormat="1" applyFont="1" applyFill="1">
      <alignment horizontal="center" vertical="center"/>
    </xf>
    <xf numFmtId="166" fontId="10" fillId="0" borderId="0" xfId="4" quotePrefix="1" applyNumberFormat="1" applyFont="1" applyFill="1">
      <alignment horizontal="center" vertical="center"/>
    </xf>
    <xf numFmtId="166" fontId="10" fillId="0" borderId="0" xfId="4" applyNumberFormat="1" applyFont="1" applyFill="1">
      <alignment horizontal="center" vertical="center"/>
    </xf>
    <xf numFmtId="0" fontId="10" fillId="0" borderId="0" xfId="4" applyNumberFormat="1" applyFont="1" applyFill="1">
      <alignment horizontal="center" vertical="center"/>
    </xf>
    <xf numFmtId="0" fontId="9" fillId="0" borderId="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166" fontId="9" fillId="0" borderId="3" xfId="0" applyNumberFormat="1" applyFont="1" applyFill="1" applyBorder="1" applyAlignment="1">
      <alignment horizontal="center" vertical="center" wrapText="1"/>
    </xf>
    <xf numFmtId="166" fontId="9" fillId="0" borderId="0" xfId="0" applyNumberFormat="1" applyFont="1" applyFill="1" applyBorder="1" applyAlignment="1">
      <alignment horizontal="center" vertical="center" wrapText="1"/>
    </xf>
    <xf numFmtId="166" fontId="9" fillId="0" borderId="1"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 xfId="0" applyFont="1" applyFill="1" applyBorder="1" applyAlignment="1">
      <alignment horizontal="center" vertical="center" wrapText="1"/>
    </xf>
    <xf numFmtId="0" fontId="10" fillId="0" borderId="0" xfId="0" applyFont="1" applyFill="1" applyAlignment="1">
      <alignment wrapText="1"/>
    </xf>
    <xf numFmtId="166" fontId="9" fillId="0" borderId="4" xfId="0" applyNumberFormat="1" applyFont="1" applyFill="1" applyBorder="1" applyAlignment="1">
      <alignment horizontal="center" vertical="center" wrapText="1"/>
    </xf>
    <xf numFmtId="166" fontId="9" fillId="0" borderId="0" xfId="0" applyNumberFormat="1" applyFont="1" applyFill="1" applyAlignment="1">
      <alignment horizontal="center" vertical="center" wrapText="1"/>
    </xf>
    <xf numFmtId="166" fontId="9" fillId="0" borderId="2" xfId="0"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cellXfs>
  <cellStyles count="5">
    <cellStyle name="Normal" xfId="0" builtinId="0"/>
    <cellStyle name="Percent" xfId="1" builtinId="5"/>
    <cellStyle name="Percent 2" xfId="2"/>
    <cellStyle name="Percent 2 2" xfId="3"/>
    <cellStyle name="Table_center" xfId="4"/>
  </cellStyles>
  <dxfs count="19">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46</xdr:row>
      <xdr:rowOff>123827</xdr:rowOff>
    </xdr:from>
    <xdr:to>
      <xdr:col>5</xdr:col>
      <xdr:colOff>1104900</xdr:colOff>
      <xdr:row>115</xdr:row>
      <xdr:rowOff>9525</xdr:rowOff>
    </xdr:to>
    <xdr:sp macro="" textlink="">
      <xdr:nvSpPr>
        <xdr:cNvPr id="2" name="TextBox 1">
          <a:extLst>
            <a:ext uri="{FF2B5EF4-FFF2-40B4-BE49-F238E27FC236}">
              <a16:creationId xmlns:a16="http://schemas.microsoft.com/office/drawing/2014/main" id="{C2E21364-1744-4274-A8A6-85432FF0AC87}"/>
            </a:ext>
          </a:extLst>
        </xdr:cNvPr>
        <xdr:cNvSpPr txBox="1"/>
      </xdr:nvSpPr>
      <xdr:spPr>
        <a:xfrm>
          <a:off x="0" y="7572377"/>
          <a:ext cx="6772275" cy="104965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900" b="1">
              <a:solidFill>
                <a:schemeClr val="dk1"/>
              </a:solidFill>
              <a:effectLst/>
              <a:latin typeface="Avenir LT Std 65 Medium" pitchFamily="34" charset="0"/>
              <a:ea typeface="+mn-ea"/>
              <a:cs typeface="Arial" panose="020B0604020202020204" pitchFamily="34" charset="0"/>
            </a:rPr>
            <a:t>Key to abbreviations:</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n.a.: Data not provided</a:t>
          </a:r>
        </a:p>
        <a:p>
          <a:pPr algn="l"/>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Explanatory notes about the content of the table	</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1. Corporate income tax rate - This table shows  'basic' (non-targeted) central, sub-central and combined (statutory) corporate income tax rates. Where a progressive (as opposed to flat) rate structure applies, the top marginal rate is shown. Further explanatory notes may be found in the Explanatory Annex.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2. Central government corporate income tax rate - shows the basic central government statutory (flat or top marginal) corporate income tax rate. Where surtax applies, the statutory corporate rate exclusive of surtax is shown in round brackets (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3. Adjusted central government corporate income tax rate - shows the basic central government statutory corporate income tax rate (inclusive of surtax (if any)), adjusted (if applicable) to show the net rate where the central government provides a deduction in respect of sub-central income tax.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4. Sub-central government corporate income tax rate -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5. Combined corporate income tax rate - shows the basic combined central and sub-central (statutory) corporate income tax rate given by the adjusted central government rate plus the sub-central rate.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6. Targeted corporate tax rates -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 Country-specific footnotes:</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Australia: has a non-calendar tax year, the rates shown are those in effect as of 1 July. 	</a:t>
          </a:r>
        </a:p>
        <a:p>
          <a:pPr algn="l"/>
          <a:r>
            <a:rPr lang="en-US" sz="900">
              <a:solidFill>
                <a:schemeClr val="dk1"/>
              </a:solidFill>
              <a:effectLst/>
              <a:latin typeface="Avenir LT Std 65 Medium" pitchFamily="34" charset="0"/>
              <a:ea typeface="+mn-ea"/>
              <a:cs typeface="Arial" panose="020B0604020202020204" pitchFamily="34" charset="0"/>
            </a:rPr>
            <a:t>Belgium: </a:t>
          </a:r>
          <a:r>
            <a:rPr lang="en-US" sz="900" b="0" i="0">
              <a:solidFill>
                <a:schemeClr val="dk1"/>
              </a:solidFill>
              <a:effectLst/>
              <a:latin typeface="Avenir LT Std 65 Medium" panose="020B0603020203020204" pitchFamily="34" charset="0"/>
              <a:ea typeface="+mn-ea"/>
              <a:cs typeface="+mn-cs"/>
            </a:rPr>
            <a:t>A notional allowance for corporate equity (ACE) reduces the effective CIT rate. E.g. the effective tax rate is only half the nominal tax rate when the return on equity before tax is twice the notional interest rate (0,2370% in 2017). See Explanatory Annex for more details.</a:t>
          </a:r>
        </a:p>
        <a:p>
          <a:pPr algn="l"/>
          <a:r>
            <a:rPr lang="en-US" sz="900" b="0" i="0">
              <a:solidFill>
                <a:schemeClr val="dk1"/>
              </a:solidFill>
              <a:effectLst/>
              <a:latin typeface="Avenir LT Std 65 Medium" panose="020B0603020203020204" pitchFamily="34" charset="0"/>
              <a:ea typeface="+mn-ea"/>
              <a:cs typeface="+mn-cs"/>
            </a:rPr>
            <a:t>Chile: Applicable to taxpayers adhered to the totally integrated with income attribution tax regime. Taxpayers under the partially integrated income tax system face a corporate tax rate of 25.5% in 2017 (27% from 2018). See the Explanatory Annex for further details.</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Estonia:  from 1 January 2000, the corporate income tax is levied on distributed profits.</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France: </a:t>
          </a:r>
          <a:r>
            <a:rPr lang="en-US" sz="900" b="0" i="0">
              <a:solidFill>
                <a:schemeClr val="dk1"/>
              </a:solidFill>
              <a:effectLst/>
              <a:latin typeface="Avenir LT Std 65 Medium" panose="020B0603020203020204" pitchFamily="34" charset="0"/>
              <a:ea typeface="+mn-ea"/>
              <a:cs typeface="+mn-cs"/>
            </a:rPr>
            <a:t>The standard corporate income tax rate is 33.33%. It is increased by a 3,3% surcharge (Contribution Sociale sur les Bénéfices) for companies with a turnover of at least EUR 7,630,000 on the part of their liable tax payments in excess of EUR 763,000 - resulting in an effective tax rate of 34.43% for companies that have profits above EUR 2,289,000. It does not include the local business tax (Contribution économique territoriale, which replaced the former Taxe professionnelle from January 1st 2010).The CIT rate does not include the 3% additional contribution on distributed profits.</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Germany: the rates include the regional trade tax (Gewerbesteuer) and the surcharge.</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Greece The 26% tax rate applies to Corporations and to Legal entities which maintain double entry books. For those entities which maintain single entry accounting books, a tax rate of 26% is applicable for income up to 50,000€ and 33% for any exceeding amount.</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Hungary: </a:t>
          </a:r>
          <a:r>
            <a:rPr lang="en-US" sz="900" b="0" i="0">
              <a:solidFill>
                <a:schemeClr val="dk1"/>
              </a:solidFill>
              <a:effectLst/>
              <a:latin typeface="Avenir LT Std 65 Medium" panose="020B0603020203020204" pitchFamily="34" charset="0"/>
              <a:ea typeface="+mn-ea"/>
              <a:cs typeface="+mn-cs"/>
            </a:rPr>
            <a:t>The rates do not include the turnover based local business tax, the innovation tax, bank levy and surtax on the energy sector.</a:t>
          </a:r>
        </a:p>
        <a:p>
          <a:pPr algn="l"/>
          <a:r>
            <a:rPr lang="en-US" sz="900">
              <a:solidFill>
                <a:schemeClr val="dk1"/>
              </a:solidFill>
              <a:effectLst/>
              <a:latin typeface="Avenir LT Std 65 Medium" pitchFamily="34" charset="0"/>
              <a:ea typeface="+mn-ea"/>
              <a:cs typeface="Arial" panose="020B0604020202020204" pitchFamily="34" charset="0"/>
            </a:rPr>
            <a:t>Iceland: </a:t>
          </a:r>
          <a:r>
            <a:rPr lang="en-US" sz="900" b="0" i="0">
              <a:solidFill>
                <a:schemeClr val="dk1"/>
              </a:solidFill>
              <a:effectLst/>
              <a:latin typeface="Avenir LT Std 65 Medium" panose="020B0603020203020204" pitchFamily="34" charset="0"/>
              <a:ea typeface="+mn-ea"/>
              <a:cs typeface="+mn-cs"/>
            </a:rPr>
            <a:t>In late 2011, the Icelandic Parliament passed Act No. 165/2011 on a new financial activities tax (FAT) as part of a general set of measures aimed at increasing tax revenues. The FAT, which is collected from financial institutions and insurance companies (excluding pension funds), comprises two components: (i) i a levy on total remuneration paid to employees at a rate of 5.5% (decreased in 2014 from 6.75% previously) and (ii) a special income tax of 6% on institutions’ corporate income tax base in excess of ISK 1 billion.</a:t>
          </a:r>
        </a:p>
        <a:p>
          <a:pPr algn="l"/>
          <a:r>
            <a:rPr lang="en-US" sz="900">
              <a:solidFill>
                <a:schemeClr val="dk1"/>
              </a:solidFill>
              <a:effectLst/>
              <a:latin typeface="Avenir LT Std 65 Medium" pitchFamily="34" charset="0"/>
              <a:ea typeface="+mn-ea"/>
              <a:cs typeface="Arial" panose="020B0604020202020204" pitchFamily="34" charset="0"/>
            </a:rPr>
            <a:t>Israel</a:t>
          </a:r>
          <a:r>
            <a:rPr lang="en-US" sz="900" b="0" i="0">
              <a:solidFill>
                <a:schemeClr val="dk1"/>
              </a:solidFill>
              <a:effectLst/>
              <a:latin typeface="Avenir LT Std 65 Medium" panose="020B0603020203020204" pitchFamily="34" charset="0"/>
              <a:ea typeface="+mn-ea"/>
              <a:cs typeface="+mn-cs"/>
            </a:rPr>
            <a:t>Within the VAT law, Financial Institutions pay taxes on the combination of their wages and salaries and their profits. These amounts are deductible from profits in the assessment of corporate income tax.</a:t>
          </a:r>
        </a:p>
        <a:p>
          <a:pPr algn="l"/>
          <a:r>
            <a:rPr lang="en-US" sz="900">
              <a:solidFill>
                <a:schemeClr val="dk1"/>
              </a:solidFill>
              <a:effectLst/>
              <a:latin typeface="Avenir LT Std 65 Medium" pitchFamily="34" charset="0"/>
              <a:ea typeface="+mn-ea"/>
              <a:cs typeface="Arial" panose="020B0604020202020204" pitchFamily="34" charset="0"/>
            </a:rPr>
            <a:t>Italy: these rates do not include the regional business tax (Imposta Regionale sulle Attività Produttive; IRAP).The effective CIT rate can be substantially reduced by a notional allowance for corporate equity (ACE). See the Explanatory Annex for more details.</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Japan:  </a:t>
          </a:r>
          <a:r>
            <a:rPr lang="en-US" sz="900" b="0" i="0">
              <a:solidFill>
                <a:schemeClr val="dk1"/>
              </a:solidFill>
              <a:effectLst/>
              <a:latin typeface="Avenir LT Std 65 Medium" panose="020B0603020203020204" pitchFamily="34" charset="0"/>
              <a:ea typeface="+mn-ea"/>
              <a:cs typeface="+mn-cs"/>
            </a:rPr>
            <a:t>Japan has a non-calendar tax year, the rates shown are those in effect as of 1 April. The combined corporate income tax rate has been reduced from 32.11% (FY2015) to 29.97% (FY2016). For 'Corporation enterprise tax' (including 'Local special corporation surtax') which is a part of sub-central corporate income tax, the tax rate applicable to corporations with capital of over JPY 100 million is applied.</a:t>
          </a:r>
        </a:p>
        <a:p>
          <a:pPr algn="l"/>
          <a:r>
            <a:rPr lang="en-US" sz="900">
              <a:solidFill>
                <a:schemeClr val="dk1"/>
              </a:solidFill>
              <a:effectLst/>
              <a:latin typeface="Avenir LT Std 65 Medium" pitchFamily="34" charset="0"/>
              <a:ea typeface="+mn-ea"/>
              <a:cs typeface="Arial" panose="020B0604020202020204" pitchFamily="34" charset="0"/>
            </a:rPr>
            <a:t>Luxembourg:  the contribution to the unemployment fund is 7%</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Netherlands: applies to taxable income over EUR 200,000</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New Zealand: has a non-calendar tax year, the rates shown are those in effect as of 1 April.</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Poland: </a:t>
          </a:r>
          <a:r>
            <a:rPr lang="en-US" sz="900" b="0" i="0">
              <a:solidFill>
                <a:schemeClr val="dk1"/>
              </a:solidFill>
              <a:effectLst/>
              <a:latin typeface="Avenir LT Std 65 Medium" panose="020B0603020203020204" pitchFamily="34" charset="0"/>
              <a:ea typeface="+mn-ea"/>
              <a:cs typeface="+mn-cs"/>
            </a:rPr>
            <a:t>There is no sub-cental government tax, however local authorities (of each level) participate in tax revenue at a given percentage for each level of local authority.</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Portugal: </a:t>
          </a:r>
          <a:r>
            <a:rPr lang="en-US" sz="900" b="0" i="0">
              <a:solidFill>
                <a:schemeClr val="dk1"/>
              </a:solidFill>
              <a:effectLst/>
              <a:latin typeface="Avenir LT Std 65 Medium" panose="020B0603020203020204" pitchFamily="34" charset="0"/>
              <a:ea typeface="+mn-ea"/>
              <a:cs typeface="+mn-cs"/>
            </a:rPr>
            <a:t>Since 2011 there is a State surtax. In 2011 this surtax was 2% for taxable profit above 2,000,000 euros. In 2012 it was 3% for taxable profit above 1,500,000 euros and 5% for taxable profit above 10,000,000. In 2013 it is 3% for taxable profit above 1,500,000 euros and 5% for taxable profit above 7,500,000. In 2014 it is 3% for taxable profit above 1,500,000 euros, 5% for taxable profit above 7,500,000 and 7% for taxable profit above 35,000,000 euros.</a:t>
          </a:r>
        </a:p>
        <a:p>
          <a:pPr algn="l"/>
          <a:r>
            <a:rPr lang="en-US" sz="900">
              <a:solidFill>
                <a:schemeClr val="dk1"/>
              </a:solidFill>
              <a:effectLst/>
              <a:latin typeface="Avenir LT Std 65 Medium" pitchFamily="34" charset="0"/>
              <a:ea typeface="+mn-ea"/>
              <a:cs typeface="Arial" panose="020B0604020202020204" pitchFamily="34" charset="0"/>
            </a:rPr>
            <a:t>Slovak Republic</a:t>
          </a:r>
          <a:r>
            <a:rPr lang="en-US" sz="900" b="0" i="0">
              <a:solidFill>
                <a:schemeClr val="dk1"/>
              </a:solidFill>
              <a:effectLst/>
              <a:latin typeface="Avenir LT Std 65 Medium" panose="020B0603020203020204" pitchFamily="34" charset="0"/>
              <a:ea typeface="+mn-ea"/>
              <a:cs typeface="+mn-cs"/>
            </a:rPr>
            <a:t>As of 2014, there is a minimum tax, called tax license, at three levels: EUR 480 for small corporations, not registered to VAT; EUR 960 for small corporations, registered to VAT and EUR 2,880 for large companies (turnover over EUR 500,000). These minimum amounts have to be paid if the tax calculated on the actual taxable income is lower. The minimum tax is paid as the ordinary CIT, i.e. when tax return is filed. The difference between the minimum tax and the tax calculated based on taxable income may be carried forward and deducted from tax liability up to 3 years. Companies in the first year of existence and non-profit organizations are exempt.</a:t>
          </a:r>
        </a:p>
        <a:p>
          <a:pPr algn="l"/>
          <a:r>
            <a:rPr lang="en-US" sz="900">
              <a:solidFill>
                <a:schemeClr val="dk1"/>
              </a:solidFill>
              <a:effectLst/>
              <a:latin typeface="Avenir LT Std 65 Medium" pitchFamily="34" charset="0"/>
              <a:ea typeface="+mn-ea"/>
              <a:cs typeface="Arial" panose="020B0604020202020204" pitchFamily="34" charset="0"/>
            </a:rPr>
            <a:t>Switzerland: church taxes, which cannot be avoided by enterprises, are included.</a:t>
          </a:r>
        </a:p>
        <a:p>
          <a:pPr algn="l"/>
          <a:r>
            <a:rPr lang="en-US" sz="900">
              <a:solidFill>
                <a:schemeClr val="dk1"/>
              </a:solidFill>
              <a:effectLst/>
              <a:latin typeface="Avenir LT Std 65 Medium" pitchFamily="34" charset="0"/>
              <a:ea typeface="+mn-ea"/>
              <a:cs typeface="Arial" panose="020B0604020202020204" pitchFamily="34" charset="0"/>
            </a:rPr>
            <a:t>Turkey: </a:t>
          </a:r>
          <a:r>
            <a:rPr lang="en-US" sz="900" b="0" i="0">
              <a:solidFill>
                <a:schemeClr val="dk1"/>
              </a:solidFill>
              <a:effectLst/>
              <a:latin typeface="Avenir LT Std 65 Medium" panose="020B0603020203020204" pitchFamily="34" charset="0"/>
              <a:ea typeface="+mn-ea"/>
              <a:cs typeface="+mn-cs"/>
            </a:rPr>
            <a:t>Corporate income tax is applied at 20 % rate on corporate earnings, Taxpayers (only for income from commercial activities and agriculture in limited tax liability cases) pay advance tax at the rate of corporate tax, these payments are deducted from corporate tax of current period.</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United Kingdom: has a non-calendar tax year, the rates shown are those in effect as of 6 April.</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United States: </a:t>
          </a:r>
          <a:r>
            <a:rPr lang="en-US" sz="900" b="0" i="0">
              <a:solidFill>
                <a:schemeClr val="dk1"/>
              </a:solidFill>
              <a:effectLst/>
              <a:latin typeface="Avenir LT Std 65 Medium" panose="020B0603020203020204" pitchFamily="34" charset="0"/>
              <a:ea typeface="+mn-ea"/>
              <a:cs typeface="+mn-cs"/>
            </a:rPr>
            <a:t>The sub-central rate is a weighted average of corporate income tax rates for each of the 50 states plus the District of Columbia</a:t>
          </a:r>
          <a:r>
            <a:rPr lang="en-US" sz="900">
              <a:solidFill>
                <a:schemeClr val="dk1"/>
              </a:solidFill>
              <a:effectLst/>
              <a:latin typeface="Avenir LT Std 65 Medium" pitchFamily="34" charset="0"/>
              <a:ea typeface="+mn-ea"/>
              <a:cs typeface="Arial" panose="020B0604020202020204" pitchFamily="34" charset="0"/>
            </a:rPr>
            <a:t>.  See Explanatory Annex for more details.</a:t>
          </a:r>
        </a:p>
        <a:p>
          <a:pPr algn="l"/>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Source:</a:t>
          </a:r>
          <a:r>
            <a:rPr lang="en-US" sz="900">
              <a:solidFill>
                <a:schemeClr val="dk1"/>
              </a:solidFill>
              <a:effectLst/>
              <a:latin typeface="Avenir LT Std 65 Medium" pitchFamily="34" charset="0"/>
              <a:ea typeface="+mn-ea"/>
              <a:cs typeface="Arial" panose="020B0604020202020204" pitchFamily="34" charset="0"/>
            </a:rPr>
            <a:t> OECD Tax Database, Table II.1.</a:t>
          </a:r>
          <a:endParaRPr lang="en-US" sz="900">
            <a:latin typeface="Avenir LT Std 65 Medium"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51290</xdr:colOff>
      <xdr:row>45</xdr:row>
      <xdr:rowOff>145724</xdr:rowOff>
    </xdr:from>
    <xdr:to>
      <xdr:col>5</xdr:col>
      <xdr:colOff>704850</xdr:colOff>
      <xdr:row>102</xdr:row>
      <xdr:rowOff>123825</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51290" y="7727624"/>
          <a:ext cx="5778010" cy="9207826"/>
        </a:xfrm>
        <a:prstGeom prst="rect">
          <a:avLst/>
        </a:prstGeom>
        <a:solidFill>
          <a:sysClr val="window" lastClr="FFFFFF"/>
        </a:solidFill>
        <a:ln w="9525">
          <a:noFill/>
          <a:miter lim="800000"/>
          <a:headEnd/>
          <a:tailEnd/>
        </a:ln>
      </xdr:spPr>
      <xdr:txBody>
        <a:bodyPr vertOverflow="clip" wrap="square" lIns="27432" tIns="22860"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The effective CIT rate can be substantially reduced by a notional allowance for corporate equity (ACE). E.g. the effective tax rate is only half the nominal tax rate when the return on equity before tax is twice the notional interest rate (4.307% in 2008). See explanatory notes for more details.</a:t>
          </a:r>
          <a:endParaRPr lang="en-GB" sz="900">
            <a:latin typeface="Arial" pitchFamily="34" charset="0"/>
            <a:ea typeface="+mn-ea"/>
            <a:cs typeface="Arial" pitchFamily="34" charset="0"/>
          </a:endParaRPr>
        </a:p>
        <a:p>
          <a:pPr rtl="0" eaLnBrk="1" fontAlgn="base" latinLnBrk="0" hangingPunct="1"/>
          <a:r>
            <a:rPr lang="en-US" sz="900" b="0" i="0" baseline="0">
              <a:latin typeface="Arial" pitchFamily="34" charset="0"/>
              <a:ea typeface="+mn-ea"/>
              <a:cs typeface="Arial" pitchFamily="34" charset="0"/>
            </a:rPr>
            <a:t>(c) Individuals and legal entities that are not resident or domiciled in Chile are taxed on any income derived from Chilean sources, with a general tax rate of 35% (lower rates apply for some types of income and are available under double taxation agreements).</a:t>
          </a:r>
          <a:endParaRPr lang="en-GB" sz="900" b="0" i="0" baseline="0">
            <a:latin typeface="Arial" pitchFamily="34" charset="0"/>
            <a:ea typeface="+mn-ea"/>
            <a:cs typeface="Arial" pitchFamily="34" charset="0"/>
          </a:endParaRPr>
        </a:p>
        <a:p>
          <a:pPr rtl="0" eaLnBrk="1" fontAlgn="auto" latinLnBrk="0" hangingPunct="1"/>
          <a:r>
            <a:rPr lang="en-GB" sz="900" b="0" i="0" baseline="0">
              <a:latin typeface="Arial" pitchFamily="34" charset="0"/>
              <a:ea typeface="+mn-ea"/>
              <a:cs typeface="Arial" pitchFamily="34" charset="0"/>
            </a:rPr>
            <a:t>(d) From 1 January 2000, the corporate income tax is levied on distributed profits.</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The rates include a surcharge, but does not include the local business tax (</a:t>
          </a:r>
          <a:r>
            <a:rPr lang="en-US" sz="900" b="0" i="1">
              <a:latin typeface="Arial" pitchFamily="34" charset="0"/>
              <a:ea typeface="+mn-ea"/>
              <a:cs typeface="Arial" pitchFamily="34" charset="0"/>
            </a:rPr>
            <a:t>Taxe professionnelle</a:t>
          </a:r>
          <a:r>
            <a:rPr lang="en-US" sz="900" b="0" i="0">
              <a:latin typeface="Arial" pitchFamily="34" charset="0"/>
              <a:ea typeface="+mn-ea"/>
              <a:cs typeface="Arial" pitchFamily="34" charset="0"/>
            </a:rPr>
            <a:t>) or the turnover based solidarity tax (</a:t>
          </a:r>
          <a:r>
            <a:rPr lang="en-US" sz="900" b="0" i="1">
              <a:latin typeface="Arial" pitchFamily="34" charset="0"/>
              <a:ea typeface="+mn-ea"/>
              <a:cs typeface="Arial" pitchFamily="34" charset="0"/>
            </a:rPr>
            <a:t>Contribution de Solidarité</a:t>
          </a:r>
          <a:r>
            <a:rPr lang="en-US" sz="900" b="0" i="0">
              <a:latin typeface="Arial" pitchFamily="34" charset="0"/>
              <a:ea typeface="+mn-ea"/>
              <a:cs typeface="Arial" pitchFamily="34" charset="0"/>
            </a:rPr>
            <a:t>). More information on the surcharge is included as a comment.</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The rates do not include the turnover based local business tax,</a:t>
          </a:r>
          <a:r>
            <a:rPr lang="en-US" sz="900" b="0" i="0" baseline="0">
              <a:latin typeface="Arial" pitchFamily="34" charset="0"/>
              <a:ea typeface="+mn-ea"/>
              <a:cs typeface="Arial" pitchFamily="34" charset="0"/>
            </a:rPr>
            <a:t> </a:t>
          </a:r>
          <a:r>
            <a:rPr lang="en-US" sz="900" b="0" i="0">
              <a:latin typeface="Arial" pitchFamily="34" charset="0"/>
              <a:ea typeface="+mn-ea"/>
              <a:cs typeface="Arial" pitchFamily="34" charset="0"/>
            </a:rPr>
            <a:t>the innovation tax and the credit institutions '</a:t>
          </a:r>
          <a:r>
            <a:rPr lang="en-US" sz="900" b="0" i="0" baseline="0">
              <a:latin typeface="Arial" pitchFamily="34" charset="0"/>
              <a:ea typeface="+mn-ea"/>
              <a:cs typeface="Arial" pitchFamily="34" charset="0"/>
            </a:rPr>
            <a:t> surtax</a:t>
          </a:r>
          <a:r>
            <a:rPr lang="en-US" sz="900" b="0" i="0">
              <a:latin typeface="Arial" pitchFamily="34" charset="0"/>
              <a:ea typeface="+mn-ea"/>
              <a:cs typeface="Arial" pitchFamily="34" charset="0"/>
            </a:rPr>
            <a:t>.</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W</a:t>
          </a:r>
          <a:r>
            <a:rPr lang="en-US" sz="900" b="0" i="0" baseline="0">
              <a:latin typeface="Arial" pitchFamily="34" charset="0"/>
              <a:ea typeface="+mn-ea"/>
              <a:cs typeface="Arial" pitchFamily="34" charset="0"/>
            </a:rPr>
            <a:t>ithin the VAT law, Financial Institutions pay taxes on the combination of their wages and salaries and their profits. These amounts are deductible from profits in the assessment of corporate income tax. See the Explanatory Annex for a table showing the historical tax rates. </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these rates do not include the regional business tax (Imposta Regionale sulle Attività Produttive; IRAP). See explanatory notes for more details.</a:t>
          </a:r>
        </a:p>
        <a:p>
          <a:pPr rtl="0" eaLnBrk="1" fontAlgn="auto" latinLnBrk="0" hangingPunct="1"/>
          <a:r>
            <a:rPr lang="en-US" sz="900" b="0" i="0" baseline="0">
              <a:latin typeface="Arial" pitchFamily="34" charset="0"/>
              <a:ea typeface="+mn-ea"/>
              <a:cs typeface="Arial" pitchFamily="34" charset="0"/>
            </a:rPr>
            <a:t>(j) Applies to taxable income over EUR 275,000</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(k)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(l) There is no sub-cental government tax, however local authorities (of each level) participate in tax revenue at a given percentage for each level of local authority.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(m)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(n)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(o)</a:t>
          </a:r>
          <a:r>
            <a:rPr lang="en-US" sz="900" b="0" i="0" baseline="0">
              <a:latin typeface="Arial" pitchFamily="34" charset="0"/>
              <a:ea typeface="+mn-ea"/>
              <a:cs typeface="Arial" pitchFamily="34" charset="0"/>
            </a:rPr>
            <a:t> 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19050</xdr:colOff>
      <xdr:row>46</xdr:row>
      <xdr:rowOff>57150</xdr:rowOff>
    </xdr:from>
    <xdr:to>
      <xdr:col>5</xdr:col>
      <xdr:colOff>714375</xdr:colOff>
      <xdr:row>103</xdr:row>
      <xdr:rowOff>0</xdr:rowOff>
    </xdr:to>
    <xdr:sp macro="" textlink="">
      <xdr:nvSpPr>
        <xdr:cNvPr id="11266" name="Text Box 2">
          <a:extLst>
            <a:ext uri="{FF2B5EF4-FFF2-40B4-BE49-F238E27FC236}">
              <a16:creationId xmlns:a16="http://schemas.microsoft.com/office/drawing/2014/main" id="{00000000-0008-0000-0700-0000022C0000}"/>
            </a:ext>
          </a:extLst>
        </xdr:cNvPr>
        <xdr:cNvSpPr txBox="1">
          <a:spLocks noChangeArrowheads="1"/>
        </xdr:cNvSpPr>
      </xdr:nvSpPr>
      <xdr:spPr bwMode="auto">
        <a:xfrm>
          <a:off x="19050" y="7762875"/>
          <a:ext cx="5895975" cy="9172575"/>
        </a:xfrm>
        <a:prstGeom prst="rect">
          <a:avLst/>
        </a:prstGeom>
        <a:solidFill>
          <a:srgbClr val="FFFFFF"/>
        </a:solidFill>
        <a:ln w="9525">
          <a:noFill/>
          <a:miter lim="800000"/>
          <a:headEnd/>
          <a:tailEnd/>
        </a:ln>
      </xdr:spPr>
      <xdr:txBody>
        <a:bodyPr vertOverflow="clip" wrap="square" lIns="27432" tIns="22860"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(b) The effective CIT rate can be substantially reduced by a notional allowance for corporate equity (ACE). E.g. the effective tax rate is only half the nominal tax rate when the return on equity before tax is twice the notional interest rate (3.781% in 2007). See explanatory notes for more details.</a:t>
          </a:r>
          <a:endParaRPr lang="en-GB" sz="900">
            <a:latin typeface="Arial" pitchFamily="34" charset="0"/>
            <a:ea typeface="+mn-ea"/>
            <a:cs typeface="Arial" pitchFamily="34" charset="0"/>
          </a:endParaRPr>
        </a:p>
        <a:p>
          <a:pPr rtl="0" eaLnBrk="1" fontAlgn="base" latinLnBrk="0" hangingPunct="1"/>
          <a:r>
            <a:rPr lang="en-US" sz="900" b="0" i="0" baseline="0">
              <a:latin typeface="Arial" pitchFamily="34" charset="0"/>
              <a:ea typeface="+mn-ea"/>
              <a:cs typeface="Arial" pitchFamily="34" charset="0"/>
            </a:rPr>
            <a:t>(c) Individuals and legal entities that are not resident or domiciled in Chile are taxed on any income derived from Chilean sources, with a general tax rate of 35% (lower rates apply for some types of income and are available under double taxation agreements).</a:t>
          </a:r>
          <a:endParaRPr lang="en-GB" sz="900" b="0" i="0" baseline="0">
            <a:latin typeface="Arial" pitchFamily="34" charset="0"/>
            <a:ea typeface="+mn-ea"/>
            <a:cs typeface="Arial" pitchFamily="34" charset="0"/>
          </a:endParaRPr>
        </a:p>
        <a:p>
          <a:pPr rtl="0" eaLnBrk="1" fontAlgn="auto" latinLnBrk="0" hangingPunct="1"/>
          <a:r>
            <a:rPr lang="en-GB" sz="900" b="0" i="0" baseline="0">
              <a:latin typeface="Arial" pitchFamily="34" charset="0"/>
              <a:ea typeface="+mn-ea"/>
              <a:cs typeface="Arial" pitchFamily="34" charset="0"/>
            </a:rPr>
            <a:t>(d) From 1 January 2000, the corporate income tax is levied on distributed profits.</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The rates include a surcharge, but does not include the local business tax (</a:t>
          </a:r>
          <a:r>
            <a:rPr lang="en-US" sz="900" b="0" i="1">
              <a:latin typeface="Arial" pitchFamily="34" charset="0"/>
              <a:ea typeface="+mn-ea"/>
              <a:cs typeface="Arial" pitchFamily="34" charset="0"/>
            </a:rPr>
            <a:t>Taxe professionnelle</a:t>
          </a:r>
          <a:r>
            <a:rPr lang="en-US" sz="900" b="0" i="0">
              <a:latin typeface="Arial" pitchFamily="34" charset="0"/>
              <a:ea typeface="+mn-ea"/>
              <a:cs typeface="Arial" pitchFamily="34" charset="0"/>
            </a:rPr>
            <a:t>) or the turnover based solidarity tax (</a:t>
          </a:r>
          <a:r>
            <a:rPr lang="en-US" sz="900" b="0" i="1">
              <a:latin typeface="Arial" pitchFamily="34" charset="0"/>
              <a:ea typeface="+mn-ea"/>
              <a:cs typeface="Arial" pitchFamily="34" charset="0"/>
            </a:rPr>
            <a:t>Contribution de Solidarité</a:t>
          </a:r>
          <a:r>
            <a:rPr lang="en-US" sz="900" b="0" i="0">
              <a:latin typeface="Arial" pitchFamily="34" charset="0"/>
              <a:ea typeface="+mn-ea"/>
              <a:cs typeface="Arial" pitchFamily="34" charset="0"/>
            </a:rPr>
            <a:t>). More information on the surcharge is included as a comment.</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a:t>
          </a:r>
          <a:r>
            <a:rPr lang="en-US" sz="900" b="0" i="0" baseline="0">
              <a:latin typeface="Arial" pitchFamily="34" charset="0"/>
              <a:ea typeface="+mn-ea"/>
              <a:cs typeface="Arial" pitchFamily="34" charset="0"/>
            </a:rPr>
            <a:t> T</a:t>
          </a:r>
          <a:r>
            <a:rPr lang="en-US" sz="900" b="0" i="0">
              <a:latin typeface="Arial" pitchFamily="34" charset="0"/>
              <a:ea typeface="+mn-ea"/>
              <a:cs typeface="Arial" pitchFamily="34" charset="0"/>
            </a:rPr>
            <a:t>he rates do not include the turnover based local business tax,</a:t>
          </a:r>
          <a:r>
            <a:rPr lang="en-US" sz="900" b="0" i="0" baseline="0">
              <a:latin typeface="Arial" pitchFamily="34" charset="0"/>
              <a:ea typeface="+mn-ea"/>
              <a:cs typeface="Arial" pitchFamily="34" charset="0"/>
            </a:rPr>
            <a:t> </a:t>
          </a:r>
          <a:r>
            <a:rPr lang="en-US" sz="900" b="0" i="0">
              <a:latin typeface="Arial" pitchFamily="34" charset="0"/>
              <a:ea typeface="+mn-ea"/>
              <a:cs typeface="Arial" pitchFamily="34" charset="0"/>
            </a:rPr>
            <a:t>the innovation tax and the credit institutions '</a:t>
          </a:r>
          <a:r>
            <a:rPr lang="en-US" sz="900" b="0" i="0" baseline="0">
              <a:latin typeface="Arial" pitchFamily="34" charset="0"/>
              <a:ea typeface="+mn-ea"/>
              <a:cs typeface="Arial" pitchFamily="34" charset="0"/>
            </a:rPr>
            <a:t> surtax</a:t>
          </a:r>
          <a:r>
            <a:rPr lang="en-US" sz="900" b="0" i="0">
              <a:latin typeface="Arial" pitchFamily="34" charset="0"/>
              <a:ea typeface="+mn-ea"/>
              <a:cs typeface="Arial" pitchFamily="34" charset="0"/>
            </a:rPr>
            <a:t>.</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W</a:t>
          </a:r>
          <a:r>
            <a:rPr lang="en-US" sz="900" b="0" i="0" baseline="0">
              <a:latin typeface="Arial" pitchFamily="34" charset="0"/>
              <a:ea typeface="+mn-ea"/>
              <a:cs typeface="Arial" pitchFamily="34" charset="0"/>
            </a:rPr>
            <a:t>ithin the VAT law, Financial Institutions pay taxes on the combination of their wages and salaries and their profits. These amounts are deductible from profits in the assessment of corporate income tax. See the Explanatory Annex for a table showing the historical tax rates. </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These rates do not include the regional business tax (Imposta Regionale sulle Attività Produttive; IRAP). See explanatory notes for more details.</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(k) There is no sub-cental government tax, however local authorities (of each level) participate in tax revenue at a given percentage for each level of local authority.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(l)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(m)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(n)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endParaRPr lang="en-US" sz="900" b="0" i="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19050</xdr:colOff>
      <xdr:row>46</xdr:row>
      <xdr:rowOff>57150</xdr:rowOff>
    </xdr:from>
    <xdr:to>
      <xdr:col>6</xdr:col>
      <xdr:colOff>0</xdr:colOff>
      <xdr:row>105</xdr:row>
      <xdr:rowOff>76200</xdr:rowOff>
    </xdr:to>
    <xdr:sp macro="" textlink="">
      <xdr:nvSpPr>
        <xdr:cNvPr id="10245" name="Text Box 5">
          <a:extLst>
            <a:ext uri="{FF2B5EF4-FFF2-40B4-BE49-F238E27FC236}">
              <a16:creationId xmlns:a16="http://schemas.microsoft.com/office/drawing/2014/main" id="{00000000-0008-0000-0800-000005280000}"/>
            </a:ext>
          </a:extLst>
        </xdr:cNvPr>
        <xdr:cNvSpPr txBox="1">
          <a:spLocks noChangeArrowheads="1"/>
        </xdr:cNvSpPr>
      </xdr:nvSpPr>
      <xdr:spPr bwMode="auto">
        <a:xfrm>
          <a:off x="19050" y="7800975"/>
          <a:ext cx="6219825" cy="9572625"/>
        </a:xfrm>
        <a:prstGeom prst="rect">
          <a:avLst/>
        </a:prstGeom>
        <a:solidFill>
          <a:srgbClr val="FFFFFF"/>
        </a:solidFill>
        <a:ln w="9525">
          <a:noFill/>
          <a:miter lim="800000"/>
          <a:headEnd/>
          <a:tailEnd/>
        </a:ln>
      </xdr:spPr>
      <xdr:txBody>
        <a:bodyPr vertOverflow="clip" wrap="square" lIns="27432" tIns="22860"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p>
        <a:p>
          <a:pPr rtl="0" eaLnBrk="1" fontAlgn="auto" latinLnBrk="0" hangingPunct="1"/>
          <a:r>
            <a:rPr lang="en-US" sz="900" b="0" i="0">
              <a:latin typeface="Arial" pitchFamily="34" charset="0"/>
              <a:ea typeface="+mn-ea"/>
              <a:cs typeface="Arial" pitchFamily="34" charset="0"/>
            </a:rPr>
            <a:t>(b) The effective CIT rate can be substantially reduced by a notional allowance for corporate equity (ACE). E.g. the effective tax rate is only half the nominal tax rate when the return on equity before tax is twice the notional interest rate (3.442% in 2006). See explanatory notes for more details.</a:t>
          </a:r>
          <a:endParaRPr lang="en-GB" sz="900">
            <a:latin typeface="Arial" pitchFamily="34" charset="0"/>
            <a:ea typeface="+mn-ea"/>
            <a:cs typeface="Arial" pitchFamily="34" charset="0"/>
          </a:endParaRPr>
        </a:p>
        <a:p>
          <a:pPr rtl="0" eaLnBrk="1" fontAlgn="base" latinLnBrk="0" hangingPunct="1"/>
          <a:r>
            <a:rPr lang="en-US" sz="900" b="0" i="0" baseline="0">
              <a:latin typeface="Arial" pitchFamily="34" charset="0"/>
              <a:ea typeface="+mn-ea"/>
              <a:cs typeface="Arial" pitchFamily="34" charset="0"/>
            </a:rPr>
            <a:t>(c) Individuals and legal entities that are not resident or domiciled in Chile are taxed on any income derived from Chilean sources, with a general tax rate of 35% (lower rates apply for some types of income and are available under double taxation agreements).</a:t>
          </a:r>
          <a:endParaRPr lang="en-GB" sz="900" b="0" i="0" baseline="0">
            <a:latin typeface="Arial" pitchFamily="34" charset="0"/>
            <a:ea typeface="+mn-ea"/>
            <a:cs typeface="Arial" pitchFamily="34" charset="0"/>
          </a:endParaRPr>
        </a:p>
        <a:p>
          <a:pPr rtl="0" eaLnBrk="1" fontAlgn="auto" latinLnBrk="0" hangingPunct="1"/>
          <a:r>
            <a:rPr lang="en-GB" sz="900" b="0" i="0" baseline="0">
              <a:latin typeface="Arial" pitchFamily="34" charset="0"/>
              <a:ea typeface="+mn-ea"/>
              <a:cs typeface="Arial" pitchFamily="34" charset="0"/>
            </a:rPr>
            <a:t>(d) From 1 January 2000, the corporate income tax is levied on distributed profits.</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a:t>
          </a:r>
          <a:r>
            <a:rPr lang="en-US" sz="900" b="0" i="0" baseline="0">
              <a:latin typeface="Arial" pitchFamily="34" charset="0"/>
              <a:ea typeface="+mn-ea"/>
              <a:cs typeface="Arial" pitchFamily="34" charset="0"/>
            </a:rPr>
            <a:t> T</a:t>
          </a:r>
          <a:r>
            <a:rPr lang="en-US" sz="900" b="0" i="0">
              <a:latin typeface="Arial" pitchFamily="34" charset="0"/>
              <a:ea typeface="+mn-ea"/>
              <a:cs typeface="Arial" pitchFamily="34" charset="0"/>
            </a:rPr>
            <a:t>he rates include a surcharge, but does not include the local business tax (</a:t>
          </a:r>
          <a:r>
            <a:rPr lang="en-US" sz="900" b="0" i="1">
              <a:latin typeface="Arial" pitchFamily="34" charset="0"/>
              <a:ea typeface="+mn-ea"/>
              <a:cs typeface="Arial" pitchFamily="34" charset="0"/>
            </a:rPr>
            <a:t>Taxe professionnelle</a:t>
          </a:r>
          <a:r>
            <a:rPr lang="en-US" sz="900" b="0" i="0">
              <a:latin typeface="Arial" pitchFamily="34" charset="0"/>
              <a:ea typeface="+mn-ea"/>
              <a:cs typeface="Arial" pitchFamily="34" charset="0"/>
            </a:rPr>
            <a:t>) or the turnover based solidarity tax (</a:t>
          </a:r>
          <a:r>
            <a:rPr lang="en-US" sz="900" b="0" i="1">
              <a:latin typeface="Arial" pitchFamily="34" charset="0"/>
              <a:ea typeface="+mn-ea"/>
              <a:cs typeface="Arial" pitchFamily="34" charset="0"/>
            </a:rPr>
            <a:t>Contribution de Solidarité</a:t>
          </a:r>
          <a:r>
            <a:rPr lang="en-US" sz="900" b="0" i="0">
              <a:latin typeface="Arial" pitchFamily="34" charset="0"/>
              <a:ea typeface="+mn-ea"/>
              <a:cs typeface="Arial" pitchFamily="34" charset="0"/>
            </a:rPr>
            <a:t>). More information on the surcharge is included as a comment.</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The rates do not include the turnover based local business tax,</a:t>
          </a:r>
          <a:r>
            <a:rPr lang="en-US" sz="900" b="0" i="0" baseline="0">
              <a:latin typeface="Arial" pitchFamily="34" charset="0"/>
              <a:ea typeface="+mn-ea"/>
              <a:cs typeface="Arial" pitchFamily="34" charset="0"/>
            </a:rPr>
            <a:t> </a:t>
          </a:r>
          <a:r>
            <a:rPr lang="en-US" sz="900" b="0" i="0">
              <a:latin typeface="Arial" pitchFamily="34" charset="0"/>
              <a:ea typeface="+mn-ea"/>
              <a:cs typeface="Arial" pitchFamily="34" charset="0"/>
            </a:rPr>
            <a:t>the innovation tax and the special tax payable by credit institutions and financial enterprises.</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W</a:t>
          </a:r>
          <a:r>
            <a:rPr lang="en-US" sz="900" b="0" i="0" baseline="0">
              <a:latin typeface="Arial" pitchFamily="34" charset="0"/>
              <a:ea typeface="+mn-ea"/>
              <a:cs typeface="Arial" pitchFamily="34" charset="0"/>
            </a:rPr>
            <a:t>ithin the VAT law, Financial Institutions pay taxes on the combination of their wages and salaries and their profits. These amounts are deductible from profits in the assessment of corporate income tax. See the Explanatory Annex for a table showing the historical tax rates. </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These rates do not include the regional business tax (Imposta Regionale sulle Attività Produttive; IRAP). See explanatory notes for more details.</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New Zealand </a:t>
          </a:r>
          <a:r>
            <a:rPr lang="en-US" sz="900" b="0" i="0" baseline="0">
              <a:latin typeface="Arial" pitchFamily="34" charset="0"/>
              <a:ea typeface="+mn-ea"/>
              <a:cs typeface="Arial" pitchFamily="34" charset="0"/>
            </a:rPr>
            <a:t>has a non-calendar tax year. The rates shown are those in effect as of 1 April.</a:t>
          </a:r>
        </a:p>
        <a:p>
          <a:pPr marL="0" marR="0" indent="0" defTabSz="914400" rtl="0" eaLnBrk="1" fontAlgn="auto" latinLnBrk="0" hangingPunct="1">
            <a:lnSpc>
              <a:spcPct val="100000"/>
            </a:lnSpc>
            <a:spcBef>
              <a:spcPts val="0"/>
            </a:spcBef>
            <a:spcAft>
              <a:spcPts val="0"/>
            </a:spcAft>
            <a:buClrTx/>
            <a:buSzTx/>
            <a:buFontTx/>
            <a:buNone/>
            <a:tabLst/>
            <a:defRPr/>
          </a:pPr>
          <a:r>
            <a:rPr lang="en-US" sz="900" b="0" i="0">
              <a:latin typeface="Arial" pitchFamily="34" charset="0"/>
              <a:ea typeface="+mn-ea"/>
              <a:cs typeface="Arial" pitchFamily="34" charset="0"/>
            </a:rPr>
            <a:t>(k) There is no sub-cental government tax, however local authorities (of each level) participate in tax revenue at a given percentage for each level of local authority.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(l)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p>
        <a:p>
          <a:pPr marL="0" marR="0" indent="0" defTabSz="914400" rtl="0" eaLnBrk="1" fontAlgn="auto" latinLnBrk="0" hangingPunct="1">
            <a:lnSpc>
              <a:spcPct val="100000"/>
            </a:lnSpc>
            <a:spcBef>
              <a:spcPts val="0"/>
            </a:spcBef>
            <a:spcAft>
              <a:spcPts val="0"/>
            </a:spcAft>
            <a:buClrTx/>
            <a:buSzTx/>
            <a:buFontTx/>
            <a:buNone/>
            <a:tabLst/>
            <a:defRPr/>
          </a:pPr>
          <a:r>
            <a:rPr lang="en-US" sz="900" b="0" i="0" baseline="0">
              <a:latin typeface="Arial" pitchFamily="34" charset="0"/>
              <a:ea typeface="+mn-ea"/>
              <a:cs typeface="Arial" pitchFamily="34" charset="0"/>
            </a:rPr>
            <a:t>(m) From 21 June 2006 onwards, the corporate income tax rate was reduced from 30% to 20%. The rate of 20% will be applied to the corporate profits earned in 2006.</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(n)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(o)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endParaRPr lang="en-US" sz="900" b="0" i="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46</xdr:row>
      <xdr:rowOff>0</xdr:rowOff>
    </xdr:from>
    <xdr:to>
      <xdr:col>5</xdr:col>
      <xdr:colOff>714375</xdr:colOff>
      <xdr:row>98</xdr:row>
      <xdr:rowOff>76200</xdr:rowOff>
    </xdr:to>
    <xdr:sp macro="" textlink="">
      <xdr:nvSpPr>
        <xdr:cNvPr id="8193" name="Text Box 1">
          <a:extLst>
            <a:ext uri="{FF2B5EF4-FFF2-40B4-BE49-F238E27FC236}">
              <a16:creationId xmlns:a16="http://schemas.microsoft.com/office/drawing/2014/main" id="{00000000-0008-0000-0900-000001200000}"/>
            </a:ext>
          </a:extLst>
        </xdr:cNvPr>
        <xdr:cNvSpPr txBox="1">
          <a:spLocks noChangeArrowheads="1"/>
        </xdr:cNvSpPr>
      </xdr:nvSpPr>
      <xdr:spPr bwMode="auto">
        <a:xfrm>
          <a:off x="0" y="7610475"/>
          <a:ext cx="5810250" cy="8496300"/>
        </a:xfrm>
        <a:prstGeom prst="rect">
          <a:avLst/>
        </a:prstGeom>
        <a:solidFill>
          <a:srgbClr val="FFFFFF"/>
        </a:solidFill>
        <a:ln w="9525">
          <a:noFill/>
          <a:miter lim="800000"/>
          <a:headEnd/>
          <a:tailEnd/>
        </a:ln>
      </xdr:spPr>
      <xdr:txBody>
        <a:bodyPr vertOverflow="clip" wrap="square" lIns="27432" tIns="22860"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algn="just" rtl="0">
            <a:lnSpc>
              <a:spcPts val="1100"/>
            </a:lnSpc>
            <a:defRPr sz="1000"/>
          </a:pPr>
          <a:endParaRPr lang="en-US" sz="900" b="0" i="0" strike="noStrike">
            <a:solidFill>
              <a:srgbClr val="000000"/>
            </a:solidFill>
            <a:latin typeface="Arial" pitchFamily="34" charset="0"/>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base" latinLnBrk="0" hangingPunct="1"/>
          <a:r>
            <a:rPr lang="en-US" sz="900" b="0" i="0" baseline="0">
              <a:latin typeface="Arial" pitchFamily="34" charset="0"/>
              <a:ea typeface="+mn-ea"/>
              <a:cs typeface="Arial" pitchFamily="34" charset="0"/>
            </a:rPr>
            <a:t>(b) Individuals and legal entities that are not resident or domiciled in Chile are taxed on any income derived from Chilean sources, with a general tax rate of 35% (lower rates apply for some types of income and are available under double taxation agreements).</a:t>
          </a:r>
          <a:endParaRPr lang="en-GB" sz="900" b="0" i="0" baseline="0">
            <a:latin typeface="Arial" pitchFamily="34" charset="0"/>
            <a:ea typeface="+mn-ea"/>
            <a:cs typeface="Arial" pitchFamily="34" charset="0"/>
          </a:endParaRPr>
        </a:p>
        <a:p>
          <a:pPr rtl="0" eaLnBrk="1" fontAlgn="auto" latinLnBrk="0" hangingPunct="1"/>
          <a:r>
            <a:rPr lang="en-GB" sz="900" b="0" i="0" baseline="0">
              <a:latin typeface="Arial" pitchFamily="34" charset="0"/>
              <a:ea typeface="+mn-ea"/>
              <a:cs typeface="Arial" pitchFamily="34" charset="0"/>
            </a:rPr>
            <a:t>(c) From 1 January 2000, the corporate income tax is levied on distributed profits.</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hese are the rates applying to income earned in 2005, to be liquidated in 2006. </a:t>
          </a:r>
          <a:r>
            <a:rPr lang="en-US" sz="900" b="0" i="0">
              <a:latin typeface="Arial" pitchFamily="34" charset="0"/>
              <a:ea typeface="+mn-ea"/>
              <a:cs typeface="Arial" pitchFamily="34" charset="0"/>
            </a:rPr>
            <a:t>The rates include surcharges, but do not include the local business tax (</a:t>
          </a:r>
          <a:r>
            <a:rPr lang="en-US" sz="900" b="0" i="1">
              <a:latin typeface="Arial" pitchFamily="34" charset="0"/>
              <a:ea typeface="+mn-ea"/>
              <a:cs typeface="Arial" pitchFamily="34" charset="0"/>
            </a:rPr>
            <a:t>Taxe professionnelle</a:t>
          </a:r>
          <a:r>
            <a:rPr lang="en-US" sz="900" b="0" i="0">
              <a:latin typeface="Arial" pitchFamily="34" charset="0"/>
              <a:ea typeface="+mn-ea"/>
              <a:cs typeface="Arial" pitchFamily="34" charset="0"/>
            </a:rPr>
            <a:t>) or the turnover based solidarity tax (</a:t>
          </a:r>
          <a:r>
            <a:rPr lang="en-US" sz="900" b="0" i="1">
              <a:latin typeface="Arial" pitchFamily="34" charset="0"/>
              <a:ea typeface="+mn-ea"/>
              <a:cs typeface="Arial" pitchFamily="34" charset="0"/>
            </a:rPr>
            <a:t>Contribution de Solidarité</a:t>
          </a:r>
          <a:r>
            <a:rPr lang="en-US" sz="900" b="0" i="0">
              <a:latin typeface="Arial" pitchFamily="34" charset="0"/>
              <a:ea typeface="+mn-ea"/>
              <a:cs typeface="Arial" pitchFamily="34" charset="0"/>
            </a:rPr>
            <a:t>). More information on the surcharges is included as a comment.</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The rates do not include the turnover based local business tax,</a:t>
          </a:r>
          <a:r>
            <a:rPr lang="en-US" sz="900" b="0" i="0" baseline="0">
              <a:latin typeface="Arial" pitchFamily="34" charset="0"/>
              <a:ea typeface="+mn-ea"/>
              <a:cs typeface="Arial" pitchFamily="34" charset="0"/>
            </a:rPr>
            <a:t> </a:t>
          </a:r>
          <a:r>
            <a:rPr lang="en-US" sz="900" b="0" i="0">
              <a:latin typeface="Arial" pitchFamily="34" charset="0"/>
              <a:ea typeface="+mn-ea"/>
              <a:cs typeface="Arial" pitchFamily="34" charset="0"/>
            </a:rPr>
            <a:t>the innovation tax and the special tax payable by credit institutions and financial enterprises.</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W</a:t>
          </a:r>
          <a:r>
            <a:rPr lang="en-US" sz="900" b="0" i="0" baseline="0">
              <a:latin typeface="Arial" pitchFamily="34" charset="0"/>
              <a:ea typeface="+mn-ea"/>
              <a:cs typeface="Arial" pitchFamily="34" charset="0"/>
            </a:rPr>
            <a:t>ithin the VAT law, Financial Institutions pay taxes on the combination of their wages and salaries and their profits. These amounts are deductible from profits in the assessment of corporate income tax. See the Explanatory Annex for a table showing the historical tax rates. </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These rates do not include the regional business tax (Imposta Regionale sulle Attività Produttive; IRAP). See explanatory notes for more details.</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a:t>
          </a:r>
          <a:r>
            <a:rPr lang="en-US" sz="900" b="0" i="0" baseline="0">
              <a:latin typeface="Arial" pitchFamily="34" charset="0"/>
              <a:ea typeface="+mn-ea"/>
              <a:cs typeface="Arial" pitchFamily="34" charset="0"/>
            </a:rPr>
            <a:t> 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lnSpc>
              <a:spcPts val="1200"/>
            </a:lnSpc>
          </a:pPr>
          <a:r>
            <a:rPr lang="en-US" sz="900" b="0" i="0">
              <a:latin typeface="Arial" pitchFamily="34" charset="0"/>
              <a:ea typeface="+mn-ea"/>
              <a:cs typeface="Arial" pitchFamily="34" charset="0"/>
            </a:rPr>
            <a:t>(k)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lnSpc>
              <a:spcPts val="1200"/>
            </a:lnSpc>
          </a:pPr>
          <a:r>
            <a:rPr lang="en-US" sz="900" b="0" i="0">
              <a:latin typeface="Arial" pitchFamily="34" charset="0"/>
              <a:ea typeface="+mn-ea"/>
              <a:cs typeface="Arial" pitchFamily="34" charset="0"/>
            </a:rPr>
            <a:t>(l)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lnSpc>
              <a:spcPts val="1200"/>
            </a:lnSpc>
          </a:pPr>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lnSpc>
              <a:spcPts val="1200"/>
            </a:lnSpc>
          </a:pPr>
          <a:endParaRPr lang="en-US" sz="900" b="0" i="0">
            <a:latin typeface="Arial" pitchFamily="34" charset="0"/>
            <a:ea typeface="+mn-ea"/>
            <a:cs typeface="Arial" pitchFamily="34" charset="0"/>
          </a:endParaRPr>
        </a:p>
        <a:p>
          <a:pPr algn="just" rtl="0">
            <a:lnSpc>
              <a:spcPts val="1100"/>
            </a:lnSpc>
            <a:defRPr sz="1000"/>
          </a:pPr>
          <a:endParaRPr lang="en-US" sz="900" b="0" i="0" strike="noStrike">
            <a:solidFill>
              <a:srgbClr val="000000"/>
            </a:solidFill>
            <a:latin typeface="Arial" pitchFamily="34" charset="0"/>
            <a:cs typeface="Arial" pitchFamily="34" charset="0"/>
          </a:endParaRPr>
        </a:p>
        <a:p>
          <a:pPr algn="just" rtl="0">
            <a:lnSpc>
              <a:spcPts val="1000"/>
            </a:lnSpc>
            <a:defRPr sz="1000"/>
          </a:pPr>
          <a:endParaRPr lang="en-US" sz="900" b="0" i="0" strike="noStrike">
            <a:solidFill>
              <a:srgbClr val="000000"/>
            </a:solidFill>
            <a:latin typeface="Arial" pitchFamily="34" charset="0"/>
            <a:cs typeface="Arial"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46</xdr:row>
      <xdr:rowOff>50691</xdr:rowOff>
    </xdr:from>
    <xdr:to>
      <xdr:col>5</xdr:col>
      <xdr:colOff>676275</xdr:colOff>
      <xdr:row>98</xdr:row>
      <xdr:rowOff>133351</xdr:rowOff>
    </xdr:to>
    <xdr:sp macro="" textlink="">
      <xdr:nvSpPr>
        <xdr:cNvPr id="7169" name="Text Box 1">
          <a:extLst>
            <a:ext uri="{FF2B5EF4-FFF2-40B4-BE49-F238E27FC236}">
              <a16:creationId xmlns:a16="http://schemas.microsoft.com/office/drawing/2014/main" id="{00000000-0008-0000-0A00-0000011C0000}"/>
            </a:ext>
          </a:extLst>
        </xdr:cNvPr>
        <xdr:cNvSpPr txBox="1">
          <a:spLocks noChangeArrowheads="1"/>
        </xdr:cNvSpPr>
      </xdr:nvSpPr>
      <xdr:spPr bwMode="auto">
        <a:xfrm>
          <a:off x="0" y="7661166"/>
          <a:ext cx="5743575" cy="8502760"/>
        </a:xfrm>
        <a:prstGeom prst="rect">
          <a:avLst/>
        </a:prstGeom>
        <a:solidFill>
          <a:srgbClr val="FFFFFF"/>
        </a:solidFill>
        <a:ln w="9525">
          <a:noFill/>
          <a:miter lim="800000"/>
          <a:headEnd/>
          <a:tailEnd/>
        </a:ln>
      </xdr:spPr>
      <xdr:txBody>
        <a:bodyPr vertOverflow="clip" wrap="square" lIns="27432" tIns="22860"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base" latinLnBrk="0" hangingPunct="1"/>
          <a:r>
            <a:rPr lang="en-US" sz="900" b="0" i="0" baseline="0">
              <a:latin typeface="Arial" pitchFamily="34" charset="0"/>
              <a:ea typeface="+mn-ea"/>
              <a:cs typeface="Arial" pitchFamily="34" charset="0"/>
            </a:rPr>
            <a:t>(b) Individuals and legal entities that are not resident or domiciled in Chile are taxed on any income derived from Chilean sources, with a general tax rate of 35% (lower rates apply for some types of income and are available under double taxation agreements).</a:t>
          </a:r>
          <a:endParaRPr lang="en-GB" sz="900" b="0" i="0" baseline="0">
            <a:latin typeface="Arial" pitchFamily="34" charset="0"/>
            <a:ea typeface="+mn-ea"/>
            <a:cs typeface="Arial" pitchFamily="34" charset="0"/>
          </a:endParaRPr>
        </a:p>
        <a:p>
          <a:pPr rtl="0" eaLnBrk="1" fontAlgn="auto" latinLnBrk="0" hangingPunct="1"/>
          <a:r>
            <a:rPr lang="en-GB" sz="900" b="0" i="0" baseline="0">
              <a:latin typeface="Arial" pitchFamily="34" charset="0"/>
              <a:ea typeface="+mn-ea"/>
              <a:cs typeface="Arial" pitchFamily="34" charset="0"/>
            </a:rPr>
            <a:t>(c) From 1 January 2000, the corporate income tax is levied on distributed profits.</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hese are the rates applying to income earned in 2004, to be liquidated in 2005	. </a:t>
          </a:r>
          <a:r>
            <a:rPr lang="en-US" sz="900" b="0" i="0">
              <a:latin typeface="Arial" pitchFamily="34" charset="0"/>
              <a:ea typeface="+mn-ea"/>
              <a:cs typeface="Arial" pitchFamily="34" charset="0"/>
            </a:rPr>
            <a:t>The rates include surcharges, but do not include the local business tax (</a:t>
          </a:r>
          <a:r>
            <a:rPr lang="en-US" sz="900" b="0" i="1">
              <a:latin typeface="Arial" pitchFamily="34" charset="0"/>
              <a:ea typeface="+mn-ea"/>
              <a:cs typeface="Arial" pitchFamily="34" charset="0"/>
            </a:rPr>
            <a:t>Taxe professionnelle</a:t>
          </a:r>
          <a:r>
            <a:rPr lang="en-US" sz="900" b="0" i="0">
              <a:latin typeface="Arial" pitchFamily="34" charset="0"/>
              <a:ea typeface="+mn-ea"/>
              <a:cs typeface="Arial" pitchFamily="34" charset="0"/>
            </a:rPr>
            <a:t>) or the turnover based solidarity tax (</a:t>
          </a:r>
          <a:r>
            <a:rPr lang="en-US" sz="900" b="0" i="1">
              <a:latin typeface="Arial" pitchFamily="34" charset="0"/>
              <a:ea typeface="+mn-ea"/>
              <a:cs typeface="Arial" pitchFamily="34" charset="0"/>
            </a:rPr>
            <a:t>Contribution de Solidarité</a:t>
          </a:r>
          <a:r>
            <a:rPr lang="en-US" sz="900" b="0" i="0">
              <a:latin typeface="Arial" pitchFamily="34" charset="0"/>
              <a:ea typeface="+mn-ea"/>
              <a:cs typeface="Arial" pitchFamily="34" charset="0"/>
            </a:rPr>
            <a:t>). More information on the surcharges is included as a comment.</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The rates do not include the turnover based local business tax and the innovation tax.</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W</a:t>
          </a:r>
          <a:r>
            <a:rPr lang="en-US" sz="900" b="0" i="0" baseline="0">
              <a:latin typeface="Arial" pitchFamily="34" charset="0"/>
              <a:ea typeface="+mn-ea"/>
              <a:cs typeface="Arial" pitchFamily="34" charset="0"/>
            </a:rPr>
            <a:t>ithin the VAT law, Financial Institutions pay taxes on the combination of their wages and salaries and their profits. These amounts are deductible from profits in the assessment of corporate income tax. See the Explanatory Annex for a table showing the historical tax rates. </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These rates do not include the regional business tax (Imposta Regionale sulle Attività Produttive; IRAP). See explanatory notes for more details.</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(k)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(l)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endParaRPr lang="en-US" sz="900" b="0" i="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19050</xdr:colOff>
      <xdr:row>46</xdr:row>
      <xdr:rowOff>76200</xdr:rowOff>
    </xdr:from>
    <xdr:to>
      <xdr:col>5</xdr:col>
      <xdr:colOff>714375</xdr:colOff>
      <xdr:row>98</xdr:row>
      <xdr:rowOff>152400</xdr:rowOff>
    </xdr:to>
    <xdr:sp macro="" textlink="">
      <xdr:nvSpPr>
        <xdr:cNvPr id="4097" name="Text Box 1">
          <a:extLst>
            <a:ext uri="{FF2B5EF4-FFF2-40B4-BE49-F238E27FC236}">
              <a16:creationId xmlns:a16="http://schemas.microsoft.com/office/drawing/2014/main" id="{00000000-0008-0000-0B00-000001100000}"/>
            </a:ext>
          </a:extLst>
        </xdr:cNvPr>
        <xdr:cNvSpPr txBox="1">
          <a:spLocks noChangeArrowheads="1"/>
        </xdr:cNvSpPr>
      </xdr:nvSpPr>
      <xdr:spPr bwMode="auto">
        <a:xfrm>
          <a:off x="19050" y="7705725"/>
          <a:ext cx="5819775" cy="8496300"/>
        </a:xfrm>
        <a:prstGeom prst="rect">
          <a:avLst/>
        </a:prstGeom>
        <a:solidFill>
          <a:srgbClr val="FFFFFF"/>
        </a:solidFill>
        <a:ln w="9525">
          <a:noFill/>
          <a:miter lim="800000"/>
          <a:headEnd/>
          <a:tailEnd/>
        </a:ln>
      </xdr:spPr>
      <xdr:txBody>
        <a:bodyPr vertOverflow="clip" wrap="square" lIns="27432" tIns="22860"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a:t>
          </a:r>
          <a:r>
            <a:rPr lang="en-US" sz="900" b="0" i="0" baseline="0">
              <a:latin typeface="Arial" pitchFamily="34" charset="0"/>
              <a:ea typeface="+mn-ea"/>
              <a:cs typeface="Arial" pitchFamily="34" charset="0"/>
            </a:rPr>
            <a:t> </a:t>
          </a:r>
          <a:r>
            <a:rPr lang="en-US" sz="900" b="0" i="0">
              <a:latin typeface="Arial" pitchFamily="34" charset="0"/>
              <a:ea typeface="+mn-ea"/>
              <a:cs typeface="Arial" pitchFamily="34" charset="0"/>
            </a:rPr>
            <a:t>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base" latinLnBrk="0" hangingPunct="1"/>
          <a:r>
            <a:rPr lang="en-US" sz="900" b="0" i="0" baseline="0">
              <a:latin typeface="Arial" pitchFamily="34" charset="0"/>
              <a:ea typeface="+mn-ea"/>
              <a:cs typeface="Arial" pitchFamily="34" charset="0"/>
            </a:rPr>
            <a:t>(b) Individuals and legal entities that are not resident or domiciled in Chile are taxed on any income derived from Chilean sources, with a general tax rate of 35% (lower rates apply for some types of income and are available under double taxation agreements).</a:t>
          </a:r>
          <a:endParaRPr lang="en-GB" sz="900" b="0" i="0" baseline="0">
            <a:latin typeface="Arial" pitchFamily="34" charset="0"/>
            <a:ea typeface="+mn-ea"/>
            <a:cs typeface="Arial" pitchFamily="34" charset="0"/>
          </a:endParaRPr>
        </a:p>
        <a:p>
          <a:pPr rtl="0" eaLnBrk="1" fontAlgn="auto" latinLnBrk="0" hangingPunct="1"/>
          <a:r>
            <a:rPr lang="en-GB" sz="900" b="0" i="0" baseline="0">
              <a:latin typeface="Arial" pitchFamily="34" charset="0"/>
              <a:ea typeface="+mn-ea"/>
              <a:cs typeface="Arial" pitchFamily="34" charset="0"/>
            </a:rPr>
            <a:t>(c) From 1 January 2000, the corporate income tax is levied on distributed profits.</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hese are the rates applying to income earned in 2003, to be liquidated in 2004. </a:t>
          </a:r>
          <a:r>
            <a:rPr lang="en-US" sz="900" b="0" i="0">
              <a:latin typeface="Arial" pitchFamily="34" charset="0"/>
              <a:ea typeface="+mn-ea"/>
              <a:cs typeface="Arial" pitchFamily="34" charset="0"/>
            </a:rPr>
            <a:t>The rates include surcharges, but do not include the local business tax (</a:t>
          </a:r>
          <a:r>
            <a:rPr lang="en-US" sz="900" b="0" i="1">
              <a:latin typeface="Arial" pitchFamily="34" charset="0"/>
              <a:ea typeface="+mn-ea"/>
              <a:cs typeface="Arial" pitchFamily="34" charset="0"/>
            </a:rPr>
            <a:t>Taxe professionnelle</a:t>
          </a:r>
          <a:r>
            <a:rPr lang="en-US" sz="900" b="0" i="0">
              <a:latin typeface="Arial" pitchFamily="34" charset="0"/>
              <a:ea typeface="+mn-ea"/>
              <a:cs typeface="Arial" pitchFamily="34" charset="0"/>
            </a:rPr>
            <a:t>) or the turnover based solidarity tax (</a:t>
          </a:r>
          <a:r>
            <a:rPr lang="en-US" sz="900" b="0" i="1">
              <a:latin typeface="Arial" pitchFamily="34" charset="0"/>
              <a:ea typeface="+mn-ea"/>
              <a:cs typeface="Arial" pitchFamily="34" charset="0"/>
            </a:rPr>
            <a:t>Contribution de Solidarité</a:t>
          </a:r>
          <a:r>
            <a:rPr lang="en-US" sz="900" b="0" i="0">
              <a:latin typeface="Arial" pitchFamily="34" charset="0"/>
              <a:ea typeface="+mn-ea"/>
              <a:cs typeface="Arial" pitchFamily="34" charset="0"/>
            </a:rPr>
            <a:t>). More information on the surcharges is included as a comment.</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The rates do not include the turnover based local business tax .</a:t>
          </a:r>
          <a:endParaRPr lang="en-GB" sz="900">
            <a:latin typeface="Arial" pitchFamily="34" charset="0"/>
            <a:ea typeface="+mn-ea"/>
            <a:cs typeface="Arial" pitchFamily="34" charset="0"/>
          </a:endParaRPr>
        </a:p>
        <a:p>
          <a:pPr rtl="0" eaLnBrk="1" fontAlgn="auto" latinLnBrk="0" hangingPunct="1"/>
          <a:r>
            <a:rPr lang="en-US" sz="900" b="0" i="0" baseline="0">
              <a:latin typeface="Arial" pitchFamily="34" charset="0"/>
              <a:ea typeface="+mn-ea"/>
              <a:cs typeface="Arial" pitchFamily="34" charset="0"/>
            </a:rPr>
            <a:t>(g) Within the VAT law, Financial Institutions pay taxes on the combination of their wages and salaries and their profits. These amounts are deductible from profits in the assessment of corporate income tax. See the Explanatory Annex for a table showing the historical tax rates. </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These rates do not include the regional business tax (Imposta Regionale sulle Attività Produttive; IRAP). See explanatory notes for more details.</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(k)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(l)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endParaRPr lang="en-US" sz="900" b="0" i="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47625</xdr:colOff>
      <xdr:row>46</xdr:row>
      <xdr:rowOff>47626</xdr:rowOff>
    </xdr:from>
    <xdr:to>
      <xdr:col>5</xdr:col>
      <xdr:colOff>790575</xdr:colOff>
      <xdr:row>99</xdr:row>
      <xdr:rowOff>1</xdr:rowOff>
    </xdr:to>
    <xdr:sp macro="" textlink="">
      <xdr:nvSpPr>
        <xdr:cNvPr id="3085" name="Text Box 13">
          <a:extLst>
            <a:ext uri="{FF2B5EF4-FFF2-40B4-BE49-F238E27FC236}">
              <a16:creationId xmlns:a16="http://schemas.microsoft.com/office/drawing/2014/main" id="{00000000-0008-0000-0C00-00000D0C0000}"/>
            </a:ext>
          </a:extLst>
        </xdr:cNvPr>
        <xdr:cNvSpPr txBox="1">
          <a:spLocks noChangeArrowheads="1"/>
        </xdr:cNvSpPr>
      </xdr:nvSpPr>
      <xdr:spPr bwMode="auto">
        <a:xfrm>
          <a:off x="47625" y="7372351"/>
          <a:ext cx="6457950" cy="8534400"/>
        </a:xfrm>
        <a:prstGeom prst="rect">
          <a:avLst/>
        </a:prstGeom>
        <a:solidFill>
          <a:srgbClr val="FFFFFF"/>
        </a:solidFill>
        <a:ln w="9525">
          <a:noFill/>
          <a:miter lim="800000"/>
          <a:headEnd/>
          <a:tailEnd/>
        </a:ln>
      </xdr:spPr>
      <xdr:txBody>
        <a:bodyPr vertOverflow="clip" wrap="square" lIns="27432" tIns="22860"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base" latinLnBrk="0" hangingPunct="1"/>
          <a:r>
            <a:rPr lang="en-US" sz="900" b="0" i="0" baseline="0">
              <a:latin typeface="Arial" pitchFamily="34" charset="0"/>
              <a:ea typeface="+mn-ea"/>
              <a:cs typeface="Arial" pitchFamily="34" charset="0"/>
            </a:rPr>
            <a:t>(b) Individuals and legal entities that are not resident or domiciled in Chile are taxed on any income derived from Chilean sources, with a general tax rate of 35% (lower rates apply for some types of income and are available under double taxation agreements).</a:t>
          </a:r>
          <a:endParaRPr lang="en-GB" sz="900" b="0" i="0" baseline="0">
            <a:latin typeface="Arial" pitchFamily="34" charset="0"/>
            <a:ea typeface="+mn-ea"/>
            <a:cs typeface="Arial" pitchFamily="34" charset="0"/>
          </a:endParaRPr>
        </a:p>
        <a:p>
          <a:pPr rtl="0" eaLnBrk="1" fontAlgn="auto" latinLnBrk="0" hangingPunct="1"/>
          <a:r>
            <a:rPr lang="en-GB" sz="900" b="0" i="0" baseline="0">
              <a:latin typeface="Arial" pitchFamily="34" charset="0"/>
              <a:ea typeface="+mn-ea"/>
              <a:cs typeface="Arial" pitchFamily="34" charset="0"/>
            </a:rPr>
            <a:t>(c) From 1 January 2000, the corporate income tax is levied on distributed profits.</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hese are the rates applying to income earned in 2002, to be liquidated in 2003. </a:t>
          </a:r>
          <a:r>
            <a:rPr lang="en-US" sz="900" b="0" i="0">
              <a:latin typeface="Arial" pitchFamily="34" charset="0"/>
              <a:ea typeface="+mn-ea"/>
              <a:cs typeface="Arial" pitchFamily="34" charset="0"/>
            </a:rPr>
            <a:t>The rates include surcharges, but do not include the local business tax (</a:t>
          </a:r>
          <a:r>
            <a:rPr lang="en-US" sz="900" b="0" i="1">
              <a:latin typeface="Arial" pitchFamily="34" charset="0"/>
              <a:ea typeface="+mn-ea"/>
              <a:cs typeface="Arial" pitchFamily="34" charset="0"/>
            </a:rPr>
            <a:t>Taxe professionnelle</a:t>
          </a:r>
          <a:r>
            <a:rPr lang="en-US" sz="900" b="0" i="0">
              <a:latin typeface="Arial" pitchFamily="34" charset="0"/>
              <a:ea typeface="+mn-ea"/>
              <a:cs typeface="Arial" pitchFamily="34" charset="0"/>
            </a:rPr>
            <a:t>) or the turnover based solidarity tax (</a:t>
          </a:r>
          <a:r>
            <a:rPr lang="en-US" sz="900" b="0" i="1">
              <a:latin typeface="Arial" pitchFamily="34" charset="0"/>
              <a:ea typeface="+mn-ea"/>
              <a:cs typeface="Arial" pitchFamily="34" charset="0"/>
            </a:rPr>
            <a:t>Contribution de Solidarité</a:t>
          </a:r>
          <a:r>
            <a:rPr lang="en-US" sz="900" b="0" i="0">
              <a:latin typeface="Arial" pitchFamily="34" charset="0"/>
              <a:ea typeface="+mn-ea"/>
              <a:cs typeface="Arial" pitchFamily="34" charset="0"/>
            </a:rPr>
            <a:t>). More information on the surcharges is included as a comment.</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The rates do not include the turnover based local business tax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W</a:t>
          </a:r>
          <a:r>
            <a:rPr lang="en-US" sz="900" b="0" i="0" baseline="0">
              <a:latin typeface="Arial" pitchFamily="34" charset="0"/>
              <a:ea typeface="+mn-ea"/>
              <a:cs typeface="Arial" pitchFamily="34" charset="0"/>
            </a:rPr>
            <a:t>ithin the VAT law, Financial Institutions pay taxes on the combination of their wages and salaries and their profits. These amounts are deductible from profits in the assessment of corporate income tax. See the Explanatory Annex for a table showing the historical tax rates. </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These rates do not include the regional business tax (Imposta Regionale sulle Attività Produttive; IRAP). See explanatory notes for more details.</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(k)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(l)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endParaRPr lang="en-US" sz="900" b="0" i="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47625</xdr:colOff>
      <xdr:row>47</xdr:row>
      <xdr:rowOff>76200</xdr:rowOff>
    </xdr:from>
    <xdr:to>
      <xdr:col>5</xdr:col>
      <xdr:colOff>790575</xdr:colOff>
      <xdr:row>99</xdr:row>
      <xdr:rowOff>104775</xdr:rowOff>
    </xdr:to>
    <xdr:sp macro="" textlink="">
      <xdr:nvSpPr>
        <xdr:cNvPr id="2154" name="Text Box 106">
          <a:extLst>
            <a:ext uri="{FF2B5EF4-FFF2-40B4-BE49-F238E27FC236}">
              <a16:creationId xmlns:a16="http://schemas.microsoft.com/office/drawing/2014/main" id="{00000000-0008-0000-0D00-00006A080000}"/>
            </a:ext>
          </a:extLst>
        </xdr:cNvPr>
        <xdr:cNvSpPr txBox="1">
          <a:spLocks noChangeArrowheads="1"/>
        </xdr:cNvSpPr>
      </xdr:nvSpPr>
      <xdr:spPr bwMode="auto">
        <a:xfrm>
          <a:off x="47625" y="7391400"/>
          <a:ext cx="6457950" cy="8448675"/>
        </a:xfrm>
        <a:prstGeom prst="rect">
          <a:avLst/>
        </a:prstGeom>
        <a:solidFill>
          <a:srgbClr val="FFFFFF"/>
        </a:solidFill>
        <a:ln w="9525">
          <a:noFill/>
          <a:miter lim="800000"/>
          <a:headEnd/>
          <a:tailEnd/>
        </a:ln>
      </xdr:spPr>
      <xdr:txBody>
        <a:bodyPr vertOverflow="clip" wrap="square" lIns="27432" tIns="22860"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a:t>
          </a:r>
          <a:r>
            <a:rPr lang="en-US" sz="900" b="0" i="0" baseline="0">
              <a:latin typeface="Arial" pitchFamily="34" charset="0"/>
              <a:ea typeface="+mn-ea"/>
              <a:cs typeface="Arial" pitchFamily="34" charset="0"/>
            </a:rPr>
            <a:t> </a:t>
          </a:r>
          <a:r>
            <a:rPr lang="en-US" sz="900" b="0" i="0">
              <a:latin typeface="Arial" pitchFamily="34" charset="0"/>
              <a:ea typeface="+mn-ea"/>
              <a:cs typeface="Arial" pitchFamily="34" charset="0"/>
            </a:rPr>
            <a:t>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cs typeface="Arial" pitchFamily="34" charset="0"/>
          </a:endParaRPr>
        </a:p>
        <a:p>
          <a:pPr rtl="0" eaLnBrk="1" fontAlgn="base" latinLnBrk="0" hangingPunct="1"/>
          <a:r>
            <a:rPr lang="en-US" sz="900" b="0" i="0" baseline="0">
              <a:latin typeface="Arial" pitchFamily="34" charset="0"/>
              <a:ea typeface="+mn-ea"/>
              <a:cs typeface="Arial" pitchFamily="34" charset="0"/>
            </a:rPr>
            <a:t>(b) Individuals and legal entities that are not resident or domiciled in Chile are taxed on any income derived from Chilean sources, with a general tax rate of 35% (lower rates apply for some types of income and are available under double taxation agreements).</a:t>
          </a:r>
          <a:endParaRPr lang="en-GB" sz="900" b="0" i="0" baseline="0">
            <a:latin typeface="Arial" pitchFamily="34" charset="0"/>
            <a:ea typeface="+mn-ea"/>
            <a:cs typeface="Arial" pitchFamily="34" charset="0"/>
          </a:endParaRPr>
        </a:p>
        <a:p>
          <a:pPr rtl="0" eaLnBrk="1" fontAlgn="auto" latinLnBrk="0" hangingPunct="1"/>
          <a:r>
            <a:rPr lang="en-GB" sz="900" b="0" i="0" baseline="0">
              <a:latin typeface="Arial" pitchFamily="34" charset="0"/>
              <a:ea typeface="+mn-ea"/>
              <a:cs typeface="Arial" pitchFamily="34" charset="0"/>
            </a:rPr>
            <a:t>(c) From 1 January 2000, the corporate income tax is levied on distributed profits.</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hese are the rates applying to income earned in 2001, to be liquidated in 2002. </a:t>
          </a:r>
          <a:r>
            <a:rPr lang="en-US" sz="900" b="0" i="0">
              <a:latin typeface="Arial" pitchFamily="34" charset="0"/>
              <a:ea typeface="+mn-ea"/>
              <a:cs typeface="Arial" pitchFamily="34" charset="0"/>
            </a:rPr>
            <a:t>The rates include surcharges, but do not include the local business tax (</a:t>
          </a:r>
          <a:r>
            <a:rPr lang="en-US" sz="900" b="0" i="1">
              <a:latin typeface="Arial" pitchFamily="34" charset="0"/>
              <a:ea typeface="+mn-ea"/>
              <a:cs typeface="Arial" pitchFamily="34" charset="0"/>
            </a:rPr>
            <a:t>Taxe professionnelle</a:t>
          </a:r>
          <a:r>
            <a:rPr lang="en-US" sz="900" b="0" i="0">
              <a:latin typeface="Arial" pitchFamily="34" charset="0"/>
              <a:ea typeface="+mn-ea"/>
              <a:cs typeface="Arial" pitchFamily="34" charset="0"/>
            </a:rPr>
            <a:t>) or the turnover based solidarity tax (</a:t>
          </a:r>
          <a:r>
            <a:rPr lang="en-US" sz="900" b="0" i="1">
              <a:latin typeface="Arial" pitchFamily="34" charset="0"/>
              <a:ea typeface="+mn-ea"/>
              <a:cs typeface="Arial" pitchFamily="34" charset="0"/>
            </a:rPr>
            <a:t>Contribution de Solidarité</a:t>
          </a:r>
          <a:r>
            <a:rPr lang="en-US" sz="900" b="0" i="0">
              <a:latin typeface="Arial" pitchFamily="34" charset="0"/>
              <a:ea typeface="+mn-ea"/>
              <a:cs typeface="Arial" pitchFamily="34" charset="0"/>
            </a:rPr>
            <a:t>). More information on the surcharges is included as a comment.</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a:t>
          </a:r>
          <a:r>
            <a:rPr lang="en-US" sz="900" b="0" i="0" baseline="0">
              <a:latin typeface="Arial" pitchFamily="34" charset="0"/>
              <a:ea typeface="+mn-ea"/>
              <a:cs typeface="Arial" pitchFamily="34" charset="0"/>
            </a:rPr>
            <a:t> T</a:t>
          </a:r>
          <a:r>
            <a:rPr lang="en-US" sz="900" b="0" i="0">
              <a:latin typeface="Arial" pitchFamily="34" charset="0"/>
              <a:ea typeface="+mn-ea"/>
              <a:cs typeface="Arial" pitchFamily="34" charset="0"/>
            </a:rPr>
            <a:t>he rates do not include the turnover based local business tax .</a:t>
          </a:r>
          <a:endParaRPr lang="en-GB"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(g) W</a:t>
          </a:r>
          <a:r>
            <a:rPr lang="en-US" sz="900" b="0" i="0" baseline="0">
              <a:latin typeface="Arial" pitchFamily="34" charset="0"/>
              <a:ea typeface="+mn-ea"/>
              <a:cs typeface="Arial" pitchFamily="34" charset="0"/>
            </a:rPr>
            <a:t>ithin the VAT law, Financial Institutions pay taxes on the combination of their wages and salaries and their profits. These amounts are deductible from profits in the assessment of corporate income tax. See the Explanatory Annex for a table showing the historical tax rates. </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These rates do not include the regional business tax (Imposta Regionale sulle Attività Produttive; IRAP). See explanatory notes for more details.</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(k)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(l)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47</xdr:row>
      <xdr:rowOff>0</xdr:rowOff>
    </xdr:from>
    <xdr:to>
      <xdr:col>5</xdr:col>
      <xdr:colOff>762000</xdr:colOff>
      <xdr:row>99</xdr:row>
      <xdr:rowOff>19051</xdr:rowOff>
    </xdr:to>
    <xdr:sp macro="" textlink="">
      <xdr:nvSpPr>
        <xdr:cNvPr id="1043" name="Text Box 19">
          <a:extLst>
            <a:ext uri="{FF2B5EF4-FFF2-40B4-BE49-F238E27FC236}">
              <a16:creationId xmlns:a16="http://schemas.microsoft.com/office/drawing/2014/main" id="{00000000-0008-0000-0E00-000013040000}"/>
            </a:ext>
          </a:extLst>
        </xdr:cNvPr>
        <xdr:cNvSpPr txBox="1">
          <a:spLocks noChangeArrowheads="1"/>
        </xdr:cNvSpPr>
      </xdr:nvSpPr>
      <xdr:spPr bwMode="auto">
        <a:xfrm>
          <a:off x="19050" y="7305675"/>
          <a:ext cx="6457950" cy="8486776"/>
        </a:xfrm>
        <a:prstGeom prst="rect">
          <a:avLst/>
        </a:prstGeom>
        <a:solidFill>
          <a:srgbClr val="FFFFFF"/>
        </a:solidFill>
        <a:ln w="9525">
          <a:noFill/>
          <a:miter lim="800000"/>
          <a:headEnd/>
          <a:tailEnd/>
        </a:ln>
      </xdr:spPr>
      <xdr:txBody>
        <a:bodyPr vertOverflow="clip" wrap="square" lIns="27432" tIns="22860"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p>
        <a:p>
          <a:pPr marL="0" marR="0" indent="0" defTabSz="914400" rtl="0" eaLnBrk="1" fontAlgn="auto" latinLnBrk="0" hangingPunct="1">
            <a:lnSpc>
              <a:spcPct val="100000"/>
            </a:lnSpc>
            <a:spcBef>
              <a:spcPts val="0"/>
            </a:spcBef>
            <a:spcAft>
              <a:spcPts val="0"/>
            </a:spcAft>
            <a:buClrTx/>
            <a:buSzTx/>
            <a:buFontTx/>
            <a:buNone/>
            <a:tabLst/>
            <a:defRPr/>
          </a:pPr>
          <a:r>
            <a:rPr lang="en-US" sz="900" b="0" i="0" baseline="0">
              <a:latin typeface="Arial" pitchFamily="34" charset="0"/>
              <a:ea typeface="+mn-ea"/>
              <a:cs typeface="Arial" pitchFamily="34" charset="0"/>
            </a:rPr>
            <a:t>(b) Individuals and legal entities that are not resident or domiciled in Chile are taxed on any income derived from Chilean sources, with a general tax rate of 35% (lower rates apply for some types of income and are available under double taxation agreements).</a:t>
          </a:r>
          <a:endParaRPr lang="en-GB" sz="900" b="0" i="0" baseline="0">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GB" sz="900" b="0" i="0" baseline="0">
              <a:latin typeface="Arial" pitchFamily="34" charset="0"/>
              <a:ea typeface="+mn-ea"/>
              <a:cs typeface="Arial" pitchFamily="34" charset="0"/>
            </a:rPr>
            <a:t>(c) From 1 January 2000, the corporate income tax is levied on distributed profits.</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hese are the rates applying to income earned in 2000, to be liquidated in 2001. </a:t>
          </a:r>
          <a:r>
            <a:rPr lang="en-US" sz="900" b="0" i="0">
              <a:latin typeface="Arial" pitchFamily="34" charset="0"/>
              <a:ea typeface="+mn-ea"/>
              <a:cs typeface="Arial" pitchFamily="34" charset="0"/>
            </a:rPr>
            <a:t>The rates include surcharges, but do not include the local business tax (</a:t>
          </a:r>
          <a:r>
            <a:rPr lang="en-US" sz="900" b="0" i="1">
              <a:latin typeface="Arial" pitchFamily="34" charset="0"/>
              <a:ea typeface="+mn-ea"/>
              <a:cs typeface="Arial" pitchFamily="34" charset="0"/>
            </a:rPr>
            <a:t>Taxe professionnelle</a:t>
          </a:r>
          <a:r>
            <a:rPr lang="en-US" sz="900" b="0" i="0">
              <a:latin typeface="Arial" pitchFamily="34" charset="0"/>
              <a:ea typeface="+mn-ea"/>
              <a:cs typeface="Arial" pitchFamily="34" charset="0"/>
            </a:rPr>
            <a:t>) or the turnover based solidarity tax (</a:t>
          </a:r>
          <a:r>
            <a:rPr lang="en-US" sz="900" b="0" i="1">
              <a:latin typeface="Arial" pitchFamily="34" charset="0"/>
              <a:ea typeface="+mn-ea"/>
              <a:cs typeface="Arial" pitchFamily="34" charset="0"/>
            </a:rPr>
            <a:t>Contribution de Solidarité</a:t>
          </a:r>
          <a:r>
            <a:rPr lang="en-US" sz="900" b="0" i="0">
              <a:latin typeface="Arial" pitchFamily="34" charset="0"/>
              <a:ea typeface="+mn-ea"/>
              <a:cs typeface="Arial" pitchFamily="34" charset="0"/>
            </a:rPr>
            <a:t>). More information on the surcharges is included as a comment.</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The rates do not include the turnover based local business tax .</a:t>
          </a:r>
        </a:p>
        <a:p>
          <a:pPr rtl="0" eaLnBrk="1" fontAlgn="auto" latinLnBrk="0" hangingPunct="1"/>
          <a:r>
            <a:rPr lang="en-US" sz="900" b="0" i="0">
              <a:latin typeface="Arial" pitchFamily="34" charset="0"/>
              <a:ea typeface="+mn-ea"/>
              <a:cs typeface="Arial" pitchFamily="34" charset="0"/>
            </a:rPr>
            <a:t>(g) W</a:t>
          </a:r>
          <a:r>
            <a:rPr lang="en-US" sz="900" b="0" i="0" baseline="0">
              <a:latin typeface="Arial" pitchFamily="34" charset="0"/>
              <a:ea typeface="+mn-ea"/>
              <a:cs typeface="Arial" pitchFamily="34" charset="0"/>
            </a:rPr>
            <a:t>ithin the VAT law, Financial Institutions pay taxes on the combination of their wages and salaries and their profits. These amounts are deductible from profits in the assessment of corporate income tax. See the Explanatory Annex for a table showing the historical tax rates. </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These rates do not include the regional business tax (Imposta Regionale sulle Attività Produttive; IRAP). See explanatory notes for more details.</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(k)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(l)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endParaRPr lang="en-US" sz="900" b="0" i="0">
            <a:latin typeface="Arial" pitchFamily="34" charset="0"/>
            <a:ea typeface="+mn-ea"/>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n-US" sz="900" b="0" i="0" strike="noStrike">
            <a:solidFill>
              <a:srgbClr val="000000"/>
            </a:solidFill>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n-US" sz="900" b="0" i="0" strike="noStrike">
            <a:solidFill>
              <a:srgbClr val="000000"/>
            </a:solidFill>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19050</xdr:colOff>
      <xdr:row>42</xdr:row>
      <xdr:rowOff>0</xdr:rowOff>
    </xdr:from>
    <xdr:to>
      <xdr:col>5</xdr:col>
      <xdr:colOff>733425</xdr:colOff>
      <xdr:row>90</xdr:row>
      <xdr:rowOff>19050</xdr:rowOff>
    </xdr:to>
    <xdr:sp macro="" textlink="">
      <xdr:nvSpPr>
        <xdr:cNvPr id="3" name="Text Box 2">
          <a:extLst>
            <a:ext uri="{FF2B5EF4-FFF2-40B4-BE49-F238E27FC236}">
              <a16:creationId xmlns:a16="http://schemas.microsoft.com/office/drawing/2014/main" id="{00000000-0008-0000-0F00-000003000000}"/>
            </a:ext>
          </a:extLst>
        </xdr:cNvPr>
        <xdr:cNvSpPr txBox="1">
          <a:spLocks noChangeArrowheads="1"/>
        </xdr:cNvSpPr>
      </xdr:nvSpPr>
      <xdr:spPr bwMode="auto">
        <a:xfrm>
          <a:off x="19050" y="6924675"/>
          <a:ext cx="6115050" cy="7791450"/>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a:t>
          </a:r>
          <a:r>
            <a:rPr lang="en-US" sz="900" b="0" i="0" baseline="0">
              <a:latin typeface="Arial" pitchFamily="34" charset="0"/>
              <a:ea typeface="+mn-ea"/>
              <a:cs typeface="Arial" pitchFamily="34" charset="0"/>
            </a:rPr>
            <a:t> These are the rates applying to income earned in 1999, to be liquidated in 2000. </a:t>
          </a:r>
          <a:r>
            <a:rPr lang="en-US" sz="900" b="0" i="0">
              <a:latin typeface="Arial" pitchFamily="34" charset="0"/>
              <a:ea typeface="+mn-ea"/>
              <a:cs typeface="Arial" pitchFamily="34" charset="0"/>
            </a:rPr>
            <a:t>The rates include surcharges, but do not include the local business tax (</a:t>
          </a:r>
          <a:r>
            <a:rPr lang="en-US" sz="900" b="0" i="1">
              <a:latin typeface="Arial" pitchFamily="34" charset="0"/>
              <a:ea typeface="+mn-ea"/>
              <a:cs typeface="Arial" pitchFamily="34" charset="0"/>
            </a:rPr>
            <a:t>Taxe professionnelle</a:t>
          </a:r>
          <a:r>
            <a:rPr lang="en-US" sz="900" b="0" i="0">
              <a:latin typeface="Arial" pitchFamily="34" charset="0"/>
              <a:ea typeface="+mn-ea"/>
              <a:cs typeface="Arial" pitchFamily="34" charset="0"/>
            </a:rPr>
            <a:t>) or the turnover based solidarity tax (</a:t>
          </a:r>
          <a:r>
            <a:rPr lang="en-US" sz="900" b="0" i="1">
              <a:latin typeface="Arial" pitchFamily="34" charset="0"/>
              <a:ea typeface="+mn-ea"/>
              <a:cs typeface="Arial" pitchFamily="34" charset="0"/>
            </a:rPr>
            <a:t>Contribution de Solidarité</a:t>
          </a:r>
          <a:r>
            <a:rPr lang="en-US" sz="900" b="0" i="0">
              <a:latin typeface="Arial" pitchFamily="34" charset="0"/>
              <a:ea typeface="+mn-ea"/>
              <a:cs typeface="Arial" pitchFamily="34" charset="0"/>
            </a:rPr>
            <a:t>). More information on the surcharges is included as a comment.</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The rates do not include the turnover based local business tax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These rates do not include the regional business tax (Imposta Regionale sulle Attività Produttive; IRAP). See explanatory notes for more details.</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a:t>
          </a:r>
          <a:r>
            <a:rPr lang="en-US" sz="900" b="0" i="0" baseline="0">
              <a:latin typeface="Arial" pitchFamily="34" charset="0"/>
              <a:ea typeface="+mn-ea"/>
              <a:cs typeface="Arial" pitchFamily="34" charset="0"/>
            </a:rPr>
            <a:t>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46</xdr:row>
      <xdr:rowOff>123825</xdr:rowOff>
    </xdr:from>
    <xdr:to>
      <xdr:col>5</xdr:col>
      <xdr:colOff>1104900</xdr:colOff>
      <xdr:row>126</xdr:row>
      <xdr:rowOff>152400</xdr:rowOff>
    </xdr:to>
    <xdr:sp macro="" textlink="">
      <xdr:nvSpPr>
        <xdr:cNvPr id="2" name="TextBox 1">
          <a:extLst>
            <a:ext uri="{FF2B5EF4-FFF2-40B4-BE49-F238E27FC236}">
              <a16:creationId xmlns:a16="http://schemas.microsoft.com/office/drawing/2014/main" id="{9FE6DDE1-1DC0-4135-9992-754E9D90D7A8}"/>
            </a:ext>
          </a:extLst>
        </xdr:cNvPr>
        <xdr:cNvSpPr txBox="1"/>
      </xdr:nvSpPr>
      <xdr:spPr>
        <a:xfrm>
          <a:off x="0" y="7572375"/>
          <a:ext cx="6772275" cy="1242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900" b="1">
              <a:solidFill>
                <a:schemeClr val="dk1"/>
              </a:solidFill>
              <a:effectLst/>
              <a:latin typeface="Avenir LT Std 65 Medium" pitchFamily="34" charset="0"/>
              <a:ea typeface="+mn-ea"/>
              <a:cs typeface="Arial" panose="020B0604020202020204" pitchFamily="34" charset="0"/>
            </a:rPr>
            <a:t>Key to abbreviations:</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n.a.: Data not provided</a:t>
          </a:r>
        </a:p>
        <a:p>
          <a:pPr algn="l"/>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Explanatory notes about the content of the table	</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1. Corporate income tax rate - This table shows  'basic' (non-targeted) central, sub-central and combined (statutory) corporate income tax rates. Where a progressive (as opposed to flat) rate structure applies, the top marginal rate is shown. Further explanatory notes may be found in the Explanatory Annex.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2. Central government corporate income tax rate - shows the basic central government statutory (flat or top marginal) corporate income tax rate. Where surtax applies, the statutory corporate rate exclusive of surtax is shown in round brackets (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3. Adjusted central government corporate income tax rate - shows the basic central government statutory corporate income tax rate (inclusive of surtax (if any)), adjusted (if applicable) to show the net rate where the central government provides a deduction in respect of sub-central income tax.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4. Sub-central government corporate income tax rate -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5. Combined corporate income tax rate - shows the basic combined central and sub-central (statutory) corporate income tax rate given by the adjusted central government rate plus the sub-central rate.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6. Targeted corporate tax rates -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 Country-specific footnotes:</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Australia: Has a non-calendar tax year, the rates shown are those in effect as of 1 July. 	</a:t>
          </a:r>
        </a:p>
        <a:p>
          <a:pPr algn="l"/>
          <a:r>
            <a:rPr lang="en-US" sz="900">
              <a:solidFill>
                <a:schemeClr val="dk1"/>
              </a:solidFill>
              <a:effectLst/>
              <a:latin typeface="Avenir LT Std 65 Medium" pitchFamily="34" charset="0"/>
              <a:ea typeface="+mn-ea"/>
              <a:cs typeface="Arial" panose="020B0604020202020204" pitchFamily="34" charset="0"/>
            </a:rPr>
            <a:t>Belgium: </a:t>
          </a:r>
          <a:r>
            <a:rPr lang="en-US" sz="900" b="0" i="0">
              <a:solidFill>
                <a:schemeClr val="dk1"/>
              </a:solidFill>
              <a:effectLst/>
              <a:latin typeface="Avenir LT Std 65 Medium" panose="020B0603020203020204" pitchFamily="34" charset="0"/>
              <a:ea typeface="+mn-ea"/>
              <a:cs typeface="+mn-cs"/>
            </a:rPr>
            <a:t>The effective CIT rate can be substantially reduced by a notional allowance for corporate equity (ACE). E.g. the effective tax rate is only half the nominal tax rate when the return on equity before tax is twice the notional interest rate (1.131% in 2016). See Explanatory Annex for more details.</a:t>
          </a:r>
        </a:p>
        <a:p>
          <a:r>
            <a:rPr lang="en-US" sz="900">
              <a:solidFill>
                <a:schemeClr val="dk1"/>
              </a:solidFill>
              <a:effectLst/>
              <a:latin typeface="Avenir LT Std 65 Medium" pitchFamily="34" charset="0"/>
              <a:ea typeface="+mn-ea"/>
              <a:cs typeface="Arial" panose="020B0604020202020204" pitchFamily="34" charset="0"/>
            </a:rPr>
            <a:t>Estonia:  From 1 January 2000, the corporate income tax is levied on distributed profits.</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France: T</a:t>
          </a:r>
          <a:r>
            <a:rPr lang="en-US" sz="900" b="0" i="0">
              <a:solidFill>
                <a:schemeClr val="dk1"/>
              </a:solidFill>
              <a:effectLst/>
              <a:latin typeface="Avenir LT Std 65 Medium" panose="020B0603020203020204" pitchFamily="34" charset="0"/>
              <a:ea typeface="+mn-ea"/>
              <a:cs typeface="+mn-cs"/>
            </a:rPr>
            <a:t>he standard corporate income tax rate is 33.33%.It is increased by a 3,3% surcharge (Contribution Sociale sur les Bénéfices) for companies with a turnover of at least EUR 7,630,000 on the part of their liable tax payments in excess of EUR 763,000 - resulting in an effective tax rate of 34.43% for companies that have profits above EUR 2,289,000 (assuming that this profit is entirely taxed at the standard rate).</a:t>
          </a:r>
          <a:r>
            <a:rPr lang="en-US" sz="900" b="0" i="0" baseline="0">
              <a:solidFill>
                <a:schemeClr val="dk1"/>
              </a:solidFill>
              <a:effectLst/>
              <a:latin typeface="Avenir LT Std 65 Medium" panose="020B0603020203020204" pitchFamily="34" charset="0"/>
              <a:ea typeface="+mn-ea"/>
              <a:cs typeface="+mn-cs"/>
            </a:rPr>
            <a:t> </a:t>
          </a:r>
          <a:r>
            <a:rPr lang="en-US" sz="900" b="0" i="0">
              <a:solidFill>
                <a:schemeClr val="dk1"/>
              </a:solidFill>
              <a:effectLst/>
              <a:latin typeface="Avenir LT Std 65 Medium" panose="020B0603020203020204" pitchFamily="34" charset="0"/>
              <a:ea typeface="+mn-ea"/>
              <a:cs typeface="+mn-cs"/>
            </a:rPr>
            <a:t>It does not include the local business tax (Contribution économique territoriale, which replaced the former Taxe professionnelle from January 1st 2010).</a:t>
          </a:r>
          <a:r>
            <a:rPr lang="en-US" sz="900" b="0" i="0" baseline="0">
              <a:solidFill>
                <a:schemeClr val="dk1"/>
              </a:solidFill>
              <a:effectLst/>
              <a:latin typeface="Avenir LT Std 65 Medium" panose="020B0603020203020204" pitchFamily="34" charset="0"/>
              <a:ea typeface="+mn-ea"/>
              <a:cs typeface="+mn-cs"/>
            </a:rPr>
            <a:t> </a:t>
          </a:r>
          <a:r>
            <a:rPr lang="en-US" sz="900" b="0" i="0">
              <a:solidFill>
                <a:schemeClr val="dk1"/>
              </a:solidFill>
              <a:effectLst/>
              <a:latin typeface="Avenir LT Std 65 Medium" panose="020B0603020203020204" pitchFamily="34" charset="0"/>
              <a:ea typeface="+mn-ea"/>
              <a:cs typeface="+mn-cs"/>
            </a:rPr>
            <a:t>The CIT rate does not include the 3% additional contribution on distributed profits.</a:t>
          </a:r>
        </a:p>
        <a:p>
          <a:pPr algn="l"/>
          <a:r>
            <a:rPr lang="en-US" sz="900">
              <a:solidFill>
                <a:schemeClr val="dk1"/>
              </a:solidFill>
              <a:effectLst/>
              <a:latin typeface="Avenir LT Std 65 Medium" pitchFamily="34" charset="0"/>
              <a:ea typeface="+mn-ea"/>
              <a:cs typeface="Arial" panose="020B0604020202020204" pitchFamily="34" charset="0"/>
            </a:rPr>
            <a:t>Germany: T</a:t>
          </a:r>
          <a:r>
            <a:rPr lang="en-US" sz="900" b="0" i="0">
              <a:solidFill>
                <a:schemeClr val="dk1"/>
              </a:solidFill>
              <a:effectLst/>
              <a:latin typeface="Avenir LT Std 65 Medium" panose="020B0603020203020204" pitchFamily="34" charset="0"/>
              <a:ea typeface="+mn-ea"/>
              <a:cs typeface="+mn-cs"/>
            </a:rPr>
            <a:t>he rates include the regional trade tax (Gewerbesteuer) and the surcharge.</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Hungary:  </a:t>
          </a:r>
          <a:r>
            <a:rPr lang="en-US" sz="900" b="0" i="0">
              <a:solidFill>
                <a:schemeClr val="dk1"/>
              </a:solidFill>
              <a:effectLst/>
              <a:latin typeface="Avenir LT Std 65 Medium" panose="020B0603020203020204" pitchFamily="34" charset="0"/>
              <a:ea typeface="+mn-ea"/>
              <a:cs typeface="+mn-cs"/>
            </a:rPr>
            <a:t>The rates do not include the turnover based local business tax, the innovation tax, bank levy and surtax on the energy sector.</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Iceland: </a:t>
          </a:r>
          <a:r>
            <a:rPr lang="en-US" sz="900" b="0" i="0">
              <a:solidFill>
                <a:schemeClr val="dk1"/>
              </a:solidFill>
              <a:effectLst/>
              <a:latin typeface="Avenir LT Std 65 Medium" panose="020B0603020203020204" pitchFamily="34" charset="0"/>
              <a:ea typeface="+mn-ea"/>
              <a:cs typeface="+mn-cs"/>
            </a:rPr>
            <a:t>In late 2011, the Icelandic Parliament passed Act No. 165/2011 on a new financial activities tax (FAT) as part of a general set of measures aimed at increasing tax revenues. The FAT, which is collected from financial institutions and insurance companies (excluding pension funds), comprises two components: (i) i a levy on total remuneration paid to employees at a rate of 5.5% (decreased in 2014 from 6.75% previously) and (ii) a special income tax of 6% on institutions’ corporate income tax base in excess of ISK 1 billion.</a:t>
          </a:r>
        </a:p>
        <a:p>
          <a:r>
            <a:rPr lang="en-US" sz="900">
              <a:solidFill>
                <a:schemeClr val="dk1"/>
              </a:solidFill>
              <a:effectLst/>
              <a:latin typeface="Avenir LT Std 65 Medium" pitchFamily="34" charset="0"/>
              <a:ea typeface="+mn-ea"/>
              <a:cs typeface="Arial" panose="020B0604020202020204" pitchFamily="34" charset="0"/>
            </a:rPr>
            <a:t>Italy: </a:t>
          </a:r>
          <a:r>
            <a:rPr lang="en-US" sz="900" b="0" i="0">
              <a:solidFill>
                <a:schemeClr val="dk1"/>
              </a:solidFill>
              <a:effectLst/>
              <a:latin typeface="Avenir LT Std 65 Medium" panose="020B0603020203020204" pitchFamily="34" charset="0"/>
              <a:ea typeface="+mn-ea"/>
              <a:cs typeface="+mn-cs"/>
            </a:rPr>
            <a:t>The statutory combined corporate income tax rate includes the 3.9% regional business tax (Imposta Regionale sulle Attività Produttive; IRAP), which is a broader-based tax compared to CIT.Starting from 2012, 10% of the total amount of IRAP paid can be deducted from the CIT tax base, which is reflected in the column headed “corporate income tax rate less deductions for subnational taxes”.</a:t>
          </a:r>
          <a:r>
            <a:rPr lang="en-US" sz="900" b="0" i="0" baseline="0">
              <a:solidFill>
                <a:schemeClr val="dk1"/>
              </a:solidFill>
              <a:effectLst/>
              <a:latin typeface="Avenir LT Std 65 Medium" panose="020B0603020203020204" pitchFamily="34" charset="0"/>
              <a:ea typeface="+mn-ea"/>
              <a:cs typeface="+mn-cs"/>
            </a:rPr>
            <a:t> </a:t>
          </a:r>
          <a:r>
            <a:rPr lang="en-US" sz="900" b="0" i="0">
              <a:solidFill>
                <a:schemeClr val="dk1"/>
              </a:solidFill>
              <a:effectLst/>
              <a:latin typeface="Avenir LT Std 65 Medium" panose="020B0603020203020204" pitchFamily="34" charset="0"/>
              <a:ea typeface="+mn-ea"/>
              <a:cs typeface="+mn-cs"/>
            </a:rPr>
            <a:t>The effective CIT rate can be substantially reduced for new equity by a notional allowance for corporate equity (ACE). See the Explanatory Annex for more details.</a:t>
          </a:r>
        </a:p>
        <a:p>
          <a:r>
            <a:rPr lang="en-US" sz="900">
              <a:solidFill>
                <a:schemeClr val="dk1"/>
              </a:solidFill>
              <a:effectLst/>
              <a:latin typeface="Avenir LT Std 65 Medium" pitchFamily="34" charset="0"/>
              <a:ea typeface="+mn-ea"/>
              <a:cs typeface="Arial" panose="020B0604020202020204" pitchFamily="34" charset="0"/>
            </a:rPr>
            <a:t>Japan: </a:t>
          </a:r>
          <a:r>
            <a:rPr lang="en-US" sz="900" b="0" i="0">
              <a:solidFill>
                <a:schemeClr val="dk1"/>
              </a:solidFill>
              <a:effectLst/>
              <a:latin typeface="Avenir LT Std 65 Medium" panose="020B0603020203020204" pitchFamily="34" charset="0"/>
              <a:ea typeface="+mn-ea"/>
              <a:cs typeface="+mn-cs"/>
            </a:rPr>
            <a:t>Japan has a non-calendar tax year, the rates shown are those in effect as of 1 April.The combined corporate income tax rate has been reduced from 32.11% (FY2015) to 29.97% (FY2016).</a:t>
          </a:r>
          <a:r>
            <a:rPr lang="en-US" sz="900" b="0" i="0" baseline="0">
              <a:solidFill>
                <a:schemeClr val="dk1"/>
              </a:solidFill>
              <a:effectLst/>
              <a:latin typeface="Avenir LT Std 65 Medium" panose="020B0603020203020204" pitchFamily="34" charset="0"/>
              <a:ea typeface="+mn-ea"/>
              <a:cs typeface="+mn-cs"/>
            </a:rPr>
            <a:t> </a:t>
          </a:r>
          <a:r>
            <a:rPr lang="en-US" sz="900" b="0" i="0">
              <a:solidFill>
                <a:schemeClr val="dk1"/>
              </a:solidFill>
              <a:effectLst/>
              <a:latin typeface="Avenir LT Std 65 Medium" panose="020B0603020203020204" pitchFamily="34" charset="0"/>
              <a:ea typeface="+mn-ea"/>
              <a:cs typeface="+mn-cs"/>
            </a:rPr>
            <a:t>For 'Corporation enterprise tax' (including 'Local special corporation surtax') which is a part of sub-central corporate income tax, the tax rate applicable to corporations with capital of over JPY 100 million is applied.</a:t>
          </a:r>
        </a:p>
        <a:p>
          <a:r>
            <a:rPr lang="en-US" sz="900" b="0" i="0">
              <a:solidFill>
                <a:schemeClr val="dk1"/>
              </a:solidFill>
              <a:effectLst/>
              <a:latin typeface="Avenir LT Std 65 Medium" panose="020B0603020203020204" pitchFamily="34" charset="0"/>
              <a:ea typeface="+mn-ea"/>
              <a:cs typeface="+mn-cs"/>
            </a:rPr>
            <a:t>Luxembourg: The contribution</a:t>
          </a:r>
          <a:r>
            <a:rPr lang="en-US" sz="900" b="0" i="0" baseline="0">
              <a:solidFill>
                <a:schemeClr val="dk1"/>
              </a:solidFill>
              <a:effectLst/>
              <a:latin typeface="Avenir LT Std 65 Medium" panose="020B0603020203020204" pitchFamily="34" charset="0"/>
              <a:ea typeface="+mn-ea"/>
              <a:cs typeface="+mn-cs"/>
            </a:rPr>
            <a:t> to the unemployment fund is 7%.</a:t>
          </a:r>
          <a:endParaRPr lang="en-US" sz="900" b="0" i="0">
            <a:solidFill>
              <a:schemeClr val="dk1"/>
            </a:solidFill>
            <a:effectLst/>
            <a:latin typeface="Avenir LT Std 65 Medium" panose="020B0603020203020204" pitchFamily="34" charset="0"/>
            <a:ea typeface="+mn-ea"/>
            <a:cs typeface="+mn-cs"/>
          </a:endParaRPr>
        </a:p>
        <a:p>
          <a:pPr algn="l"/>
          <a:r>
            <a:rPr lang="en-US" sz="900">
              <a:solidFill>
                <a:schemeClr val="dk1"/>
              </a:solidFill>
              <a:effectLst/>
              <a:latin typeface="Avenir LT Std 65 Medium" pitchFamily="34" charset="0"/>
              <a:ea typeface="+mn-ea"/>
              <a:cs typeface="Arial" panose="020B0604020202020204" pitchFamily="34" charset="0"/>
            </a:rPr>
            <a:t>Netherlands: </a:t>
          </a:r>
          <a:r>
            <a:rPr lang="en-US" sz="900" b="0" i="0">
              <a:solidFill>
                <a:schemeClr val="dk1"/>
              </a:solidFill>
              <a:effectLst/>
              <a:latin typeface="Avenir LT Std 65 Medium" panose="020B0603020203020204" pitchFamily="34" charset="0"/>
              <a:ea typeface="+mn-ea"/>
              <a:cs typeface="+mn-cs"/>
            </a:rPr>
            <a:t>Applies to taxable income over EUR 200,000</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New Zealand: </a:t>
          </a:r>
          <a:r>
            <a:rPr lang="en-US" sz="900" b="0" i="0">
              <a:solidFill>
                <a:schemeClr val="dk1"/>
              </a:solidFill>
              <a:effectLst/>
              <a:latin typeface="Avenir LT Std 65 Medium" panose="020B0603020203020204" pitchFamily="34" charset="0"/>
              <a:ea typeface="+mn-ea"/>
              <a:cs typeface="+mn-cs"/>
            </a:rPr>
            <a:t>New Zealand has a non-calendar tax year, the rates shown are those in effect as of 1 April.</a:t>
          </a:r>
        </a:p>
        <a:p>
          <a:pPr algn="l"/>
          <a:r>
            <a:rPr lang="en-US" sz="900">
              <a:solidFill>
                <a:schemeClr val="dk1"/>
              </a:solidFill>
              <a:effectLst/>
              <a:latin typeface="Avenir LT Std 65 Medium" pitchFamily="34" charset="0"/>
              <a:ea typeface="+mn-ea"/>
              <a:cs typeface="Arial" panose="020B0604020202020204" pitchFamily="34" charset="0"/>
            </a:rPr>
            <a:t>Poland: </a:t>
          </a:r>
          <a:r>
            <a:rPr lang="en-US" sz="900" b="0" i="0">
              <a:solidFill>
                <a:schemeClr val="dk1"/>
              </a:solidFill>
              <a:effectLst/>
              <a:latin typeface="Avenir LT Std 65 Medium" panose="020B0603020203020204" pitchFamily="34" charset="0"/>
              <a:ea typeface="+mn-ea"/>
              <a:cs typeface="+mn-cs"/>
            </a:rPr>
            <a:t>There is no sub-cental government tax, however local authorities (of each level) participate in tax revenue at a given percentage for each level of local authority.</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Portugal: </a:t>
          </a:r>
          <a:r>
            <a:rPr lang="en-US" sz="900" b="0" i="0">
              <a:solidFill>
                <a:schemeClr val="dk1"/>
              </a:solidFill>
              <a:effectLst/>
              <a:latin typeface="Avenir LT Std 65 Medium" panose="020B0603020203020204" pitchFamily="34" charset="0"/>
              <a:ea typeface="+mn-ea"/>
              <a:cs typeface="+mn-cs"/>
            </a:rPr>
            <a:t>Since 2011 there is a State surtax. In 2011 this surtax was 2% for taxable profit above 2,000,000 euros. In 2012 it was 3% for taxable profit above 1,500,000 euros and 5% for taxable profit above 10,000,000. In 2013 it is 3% for taxable profit above 1,500,000 euros and 5% for taxable profit above 7,500,000. In 2014 it is 3% for taxable profit above 1,500,000 euros, 5% for taxable profit above 7,500,000 and 7% for taxable profit above 35,000,000 euros.</a:t>
          </a:r>
        </a:p>
        <a:p>
          <a:pPr algn="l"/>
          <a:r>
            <a:rPr lang="en-US" sz="900">
              <a:solidFill>
                <a:schemeClr val="dk1"/>
              </a:solidFill>
              <a:effectLst/>
              <a:latin typeface="Avenir LT Std 65 Medium" pitchFamily="34" charset="0"/>
              <a:ea typeface="+mn-ea"/>
              <a:cs typeface="Arial" panose="020B0604020202020204" pitchFamily="34" charset="0"/>
            </a:rPr>
            <a:t>Slovak Republic: </a:t>
          </a:r>
          <a:r>
            <a:rPr lang="en-US" sz="900" b="0" i="0">
              <a:solidFill>
                <a:schemeClr val="dk1"/>
              </a:solidFill>
              <a:effectLst/>
              <a:latin typeface="Avenir LT Std 65 Medium" panose="020B0603020203020204" pitchFamily="34" charset="0"/>
              <a:ea typeface="+mn-ea"/>
              <a:cs typeface="+mn-cs"/>
            </a:rPr>
            <a:t>As of 2014, there is a minimum tax, called tax license, at three levels: EUR 480 for small corporations, not registered to VAT; EUR 960 for small corporations, registered to VAT and EUR 2,880 for large companies (turnover over EUR 500,000). These minimum amounts have to be paid if the tax calculated on the actual taxable income is lower. The minimum tax is paid as the ordinary CIT, i.e. when tax return is filed. The difference between the minimum tax and the tax calculated based on taxable income may be carried forward and deducted from tax liability up to 3 years. Companies in the first year of existence and non-profit organizations are exempt.</a:t>
          </a:r>
        </a:p>
        <a:p>
          <a:pPr algn="l"/>
          <a:r>
            <a:rPr lang="en-US" sz="900">
              <a:solidFill>
                <a:schemeClr val="dk1"/>
              </a:solidFill>
              <a:effectLst/>
              <a:latin typeface="Avenir LT Std 65 Medium" pitchFamily="34" charset="0"/>
              <a:ea typeface="+mn-ea"/>
              <a:cs typeface="Arial" panose="020B0604020202020204" pitchFamily="34" charset="0"/>
            </a:rPr>
            <a:t>Switzerland: </a:t>
          </a:r>
          <a:r>
            <a:rPr lang="en-US" sz="900" b="0" i="0">
              <a:solidFill>
                <a:schemeClr val="dk1"/>
              </a:solidFill>
              <a:effectLst/>
              <a:latin typeface="Avenir LT Std 65 Medium" panose="020B0603020203020204" pitchFamily="34" charset="0"/>
              <a:ea typeface="+mn-ea"/>
              <a:cs typeface="+mn-cs"/>
            </a:rPr>
            <a:t>Church taxes, which cannot be avoided by enterprises, are included.</a:t>
          </a:r>
        </a:p>
        <a:p>
          <a:pPr marL="0" marR="0" lvl="0" indent="0" algn="l"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Avenir LT Std 65 Medium" pitchFamily="34" charset="0"/>
              <a:ea typeface="+mn-ea"/>
              <a:cs typeface="Arial" panose="020B0604020202020204" pitchFamily="34" charset="0"/>
            </a:rPr>
            <a:t>Turkey: </a:t>
          </a:r>
          <a:r>
            <a:rPr lang="en-US" sz="900" b="0" i="0">
              <a:solidFill>
                <a:schemeClr val="dk1"/>
              </a:solidFill>
              <a:effectLst/>
              <a:latin typeface="Avenir LT Std 65 Medium" panose="020B0603020203020204" pitchFamily="34" charset="0"/>
              <a:ea typeface="+mn-ea"/>
              <a:cs typeface="+mn-cs"/>
            </a:rPr>
            <a:t>Corporate income tax is applied at 20 % rate on corporate earnings, Taxpayers (only for income from commercial activities and agriculture in limited tax liability cases) pay advance tax at the rate of corporate tax, these payments are deducted from corporate tax of current period.</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anose="020B0603020203020204" pitchFamily="34" charset="0"/>
              <a:ea typeface="+mn-ea"/>
              <a:cs typeface="+mn-cs"/>
            </a:rPr>
            <a:t>United Kingdom: </a:t>
          </a:r>
          <a:r>
            <a:rPr lang="en-US" sz="900" b="0" i="0">
              <a:solidFill>
                <a:schemeClr val="dk1"/>
              </a:solidFill>
              <a:effectLst/>
              <a:latin typeface="Avenir LT Std 65 Medium" panose="020B0603020203020204" pitchFamily="34" charset="0"/>
              <a:ea typeface="+mn-ea"/>
              <a:cs typeface="+mn-cs"/>
            </a:rPr>
            <a:t>The United Kingdom has a non-calendar tax year, the rates shown are those in effect as of 6 April.</a:t>
          </a:r>
          <a:endParaRPr lang="en-US" sz="900">
            <a:solidFill>
              <a:schemeClr val="dk1"/>
            </a:solidFill>
            <a:effectLst/>
            <a:latin typeface="Avenir LT Std 65 Medium" pitchFamily="34" charset="0"/>
            <a:ea typeface="+mn-ea"/>
            <a:cs typeface="Arial" panose="020B0604020202020204" pitchFamily="34" charset="0"/>
          </a:endParaRPr>
        </a:p>
        <a:p>
          <a:r>
            <a:rPr lang="en-US" sz="900">
              <a:solidFill>
                <a:schemeClr val="dk1"/>
              </a:solidFill>
              <a:effectLst/>
              <a:latin typeface="Avenir LT Std 65 Medium" pitchFamily="34" charset="0"/>
              <a:ea typeface="+mn-ea"/>
              <a:cs typeface="Arial" panose="020B0604020202020204" pitchFamily="34" charset="0"/>
            </a:rPr>
            <a:t>United States: </a:t>
          </a:r>
          <a:r>
            <a:rPr lang="en-US" sz="900" b="0" i="0">
              <a:solidFill>
                <a:schemeClr val="dk1"/>
              </a:solidFill>
              <a:effectLst/>
              <a:latin typeface="Avenir LT Std 65 Medium" panose="020B0603020203020204" pitchFamily="34" charset="0"/>
              <a:ea typeface="+mn-ea"/>
              <a:cs typeface="+mn-cs"/>
            </a:rPr>
            <a:t>The sub-central rate is a weighted average of corporate income tax rates for each of the 50 states plus the District of Columbia.</a:t>
          </a:r>
          <a:r>
            <a:rPr lang="en-US" sz="900" b="0" i="0" baseline="0">
              <a:solidFill>
                <a:schemeClr val="dk1"/>
              </a:solidFill>
              <a:effectLst/>
              <a:latin typeface="Avenir LT Std 65 Medium" panose="020B0603020203020204" pitchFamily="34" charset="0"/>
              <a:ea typeface="+mn-ea"/>
              <a:cs typeface="+mn-cs"/>
            </a:rPr>
            <a:t> </a:t>
          </a:r>
          <a:r>
            <a:rPr lang="en-US" sz="900" b="0" i="0">
              <a:solidFill>
                <a:schemeClr val="dk1"/>
              </a:solidFill>
              <a:effectLst/>
              <a:latin typeface="Avenir LT Std 65 Medium" panose="020B0603020203020204" pitchFamily="34" charset="0"/>
              <a:ea typeface="+mn-ea"/>
              <a:cs typeface="+mn-cs"/>
            </a:rPr>
            <a:t>See Explanatory Annex for more details.</a:t>
          </a:r>
        </a:p>
        <a:p>
          <a:pPr algn="l"/>
          <a:endParaRPr lang="en-US" sz="900">
            <a:solidFill>
              <a:schemeClr val="dk1"/>
            </a:solidFill>
            <a:effectLst/>
            <a:latin typeface="Avenir LT Std 65 Medium" pitchFamily="34" charset="0"/>
            <a:ea typeface="+mn-ea"/>
            <a:cs typeface="Arial" panose="020B0604020202020204" pitchFamily="34" charset="0"/>
          </a:endParaRPr>
        </a:p>
        <a:p>
          <a:pPr algn="l"/>
          <a:r>
            <a:rPr lang="en-US" sz="900" b="1">
              <a:solidFill>
                <a:schemeClr val="dk1"/>
              </a:solidFill>
              <a:effectLst/>
              <a:latin typeface="Avenir LT Std 65 Medium" pitchFamily="34" charset="0"/>
              <a:ea typeface="+mn-ea"/>
              <a:cs typeface="Arial" panose="020B0604020202020204" pitchFamily="34" charset="0"/>
            </a:rPr>
            <a:t>Source:</a:t>
          </a:r>
          <a:r>
            <a:rPr lang="en-US" sz="900">
              <a:solidFill>
                <a:schemeClr val="dk1"/>
              </a:solidFill>
              <a:effectLst/>
              <a:latin typeface="Avenir LT Std 65 Medium" pitchFamily="34" charset="0"/>
              <a:ea typeface="+mn-ea"/>
              <a:cs typeface="Arial" panose="020B0604020202020204" pitchFamily="34" charset="0"/>
            </a:rPr>
            <a:t> OECD Tax Database, Table II.1.</a:t>
          </a:r>
          <a:endParaRPr lang="en-US" sz="900">
            <a:latin typeface="Avenir LT Std 65 Medium" pitchFamily="34" charset="0"/>
            <a:cs typeface="Arial" panose="020B0604020202020204"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19050</xdr:colOff>
      <xdr:row>42</xdr:row>
      <xdr:rowOff>0</xdr:rowOff>
    </xdr:from>
    <xdr:to>
      <xdr:col>5</xdr:col>
      <xdr:colOff>723900</xdr:colOff>
      <xdr:row>88</xdr:row>
      <xdr:rowOff>124883</xdr:rowOff>
    </xdr:to>
    <xdr:sp macro="" textlink="">
      <xdr:nvSpPr>
        <xdr:cNvPr id="3" name="Text Box 2">
          <a:extLst>
            <a:ext uri="{FF2B5EF4-FFF2-40B4-BE49-F238E27FC236}">
              <a16:creationId xmlns:a16="http://schemas.microsoft.com/office/drawing/2014/main" id="{00000000-0008-0000-1000-000003000000}"/>
            </a:ext>
          </a:extLst>
        </xdr:cNvPr>
        <xdr:cNvSpPr txBox="1">
          <a:spLocks noChangeArrowheads="1"/>
        </xdr:cNvSpPr>
      </xdr:nvSpPr>
      <xdr:spPr bwMode="auto">
        <a:xfrm>
          <a:off x="19050" y="6905625"/>
          <a:ext cx="5838825" cy="7573433"/>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T</a:t>
          </a:r>
          <a:r>
            <a:rPr lang="en-US" sz="900" b="0" i="0" baseline="0">
              <a:latin typeface="Arial" pitchFamily="34" charset="0"/>
              <a:ea typeface="+mn-ea"/>
              <a:cs typeface="Arial" pitchFamily="34" charset="0"/>
            </a:rPr>
            <a:t>hese are the rates applying to income earned in 1998, to be liquidated in 1999. </a:t>
          </a:r>
          <a:r>
            <a:rPr lang="en-US" sz="900" b="0" i="0">
              <a:latin typeface="Arial" pitchFamily="34" charset="0"/>
              <a:ea typeface="+mn-ea"/>
              <a:cs typeface="Arial" pitchFamily="34" charset="0"/>
            </a:rPr>
            <a:t>The rates include surcharges, but do not include the local business tax (</a:t>
          </a:r>
          <a:r>
            <a:rPr lang="en-US" sz="900" b="0" i="1">
              <a:latin typeface="Arial" pitchFamily="34" charset="0"/>
              <a:ea typeface="+mn-ea"/>
              <a:cs typeface="Arial" pitchFamily="34" charset="0"/>
            </a:rPr>
            <a:t>Taxe professionnelle</a:t>
          </a:r>
          <a:r>
            <a:rPr lang="en-US" sz="900" b="0" i="0">
              <a:latin typeface="Arial" pitchFamily="34" charset="0"/>
              <a:ea typeface="+mn-ea"/>
              <a:cs typeface="Arial" pitchFamily="34" charset="0"/>
            </a:rPr>
            <a:t>) or the turnover based solidarity tax (</a:t>
          </a:r>
          <a:r>
            <a:rPr lang="en-US" sz="900" b="0" i="1">
              <a:latin typeface="Arial" pitchFamily="34" charset="0"/>
              <a:ea typeface="+mn-ea"/>
              <a:cs typeface="Arial" pitchFamily="34" charset="0"/>
            </a:rPr>
            <a:t>Contribution de Solidarité</a:t>
          </a:r>
          <a:r>
            <a:rPr lang="en-US" sz="900" b="0" i="0">
              <a:latin typeface="Arial" pitchFamily="34" charset="0"/>
              <a:ea typeface="+mn-ea"/>
              <a:cs typeface="Arial" pitchFamily="34" charset="0"/>
            </a:rPr>
            <a:t>). More information on the surcharges is included as a comment.</a:t>
          </a:r>
          <a:endParaRPr lang="en-GB"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(c)</a:t>
          </a:r>
          <a:r>
            <a:rPr lang="en-US" sz="900" b="0" i="0" baseline="0">
              <a:latin typeface="Arial" pitchFamily="34" charset="0"/>
              <a:ea typeface="+mn-ea"/>
              <a:cs typeface="Arial" pitchFamily="34" charset="0"/>
            </a:rPr>
            <a:t> 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The rates do not include the turnover based local business tax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These rates do not include the regional business tax (Imposta Regionale sulle Attività Produttive; IRAP). See explanatory notes for more details.</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19051</xdr:colOff>
      <xdr:row>42</xdr:row>
      <xdr:rowOff>0</xdr:rowOff>
    </xdr:from>
    <xdr:to>
      <xdr:col>6</xdr:col>
      <xdr:colOff>1</xdr:colOff>
      <xdr:row>86</xdr:row>
      <xdr:rowOff>28576</xdr:rowOff>
    </xdr:to>
    <xdr:sp macro="" textlink="">
      <xdr:nvSpPr>
        <xdr:cNvPr id="3" name="Text Box 2">
          <a:extLst>
            <a:ext uri="{FF2B5EF4-FFF2-40B4-BE49-F238E27FC236}">
              <a16:creationId xmlns:a16="http://schemas.microsoft.com/office/drawing/2014/main" id="{00000000-0008-0000-1100-000003000000}"/>
            </a:ext>
          </a:extLst>
        </xdr:cNvPr>
        <xdr:cNvSpPr txBox="1">
          <a:spLocks noChangeArrowheads="1"/>
        </xdr:cNvSpPr>
      </xdr:nvSpPr>
      <xdr:spPr bwMode="auto">
        <a:xfrm>
          <a:off x="19051" y="6905625"/>
          <a:ext cx="5810250" cy="7153276"/>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T</a:t>
          </a:r>
          <a:r>
            <a:rPr lang="en-US" sz="900" b="0" i="0" baseline="0">
              <a:latin typeface="Arial" pitchFamily="34" charset="0"/>
              <a:ea typeface="+mn-ea"/>
              <a:cs typeface="Arial" pitchFamily="34" charset="0"/>
            </a:rPr>
            <a:t>hese are the rates applying to income earned in 1997, to be liquidated in 1998. </a:t>
          </a:r>
          <a:r>
            <a:rPr lang="en-US" sz="900" b="0" i="0">
              <a:latin typeface="Arial" pitchFamily="34" charset="0"/>
              <a:ea typeface="+mn-ea"/>
              <a:cs typeface="Arial" pitchFamily="34" charset="0"/>
            </a:rPr>
            <a:t>The rates include surcharges, but do not include the local business tax (</a:t>
          </a:r>
          <a:r>
            <a:rPr lang="en-US" sz="900" b="0" i="1">
              <a:latin typeface="Arial" pitchFamily="34" charset="0"/>
              <a:ea typeface="+mn-ea"/>
              <a:cs typeface="Arial" pitchFamily="34" charset="0"/>
            </a:rPr>
            <a:t>Taxe professionnelle</a:t>
          </a:r>
          <a:r>
            <a:rPr lang="en-US" sz="900" b="0" i="0">
              <a:latin typeface="Arial" pitchFamily="34" charset="0"/>
              <a:ea typeface="+mn-ea"/>
              <a:cs typeface="Arial" pitchFamily="34" charset="0"/>
            </a:rPr>
            <a:t>) or the turnover based solidarity tax (</a:t>
          </a:r>
          <a:r>
            <a:rPr lang="en-US" sz="900" b="0" i="1">
              <a:latin typeface="Arial" pitchFamily="34" charset="0"/>
              <a:ea typeface="+mn-ea"/>
              <a:cs typeface="Arial" pitchFamily="34" charset="0"/>
            </a:rPr>
            <a:t>Contribution de Solidarité</a:t>
          </a:r>
          <a:r>
            <a:rPr lang="en-US" sz="900" b="0" i="0">
              <a:latin typeface="Arial" pitchFamily="34" charset="0"/>
              <a:ea typeface="+mn-ea"/>
              <a:cs typeface="Arial" pitchFamily="34" charset="0"/>
            </a:rPr>
            <a:t>). More information on the surcharges is included as a comment.</a:t>
          </a: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The rates do not include the turnover based local business tax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hese rates include the local income tax (Imposta Locale sui Redditi; ILOR), deductible from IRPEG.</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19051</xdr:colOff>
      <xdr:row>42</xdr:row>
      <xdr:rowOff>0</xdr:rowOff>
    </xdr:from>
    <xdr:to>
      <xdr:col>6</xdr:col>
      <xdr:colOff>1</xdr:colOff>
      <xdr:row>122</xdr:row>
      <xdr:rowOff>80433</xdr:rowOff>
    </xdr:to>
    <xdr:sp macro="" textlink="">
      <xdr:nvSpPr>
        <xdr:cNvPr id="3" name="Text Box 2">
          <a:extLst>
            <a:ext uri="{FF2B5EF4-FFF2-40B4-BE49-F238E27FC236}">
              <a16:creationId xmlns:a16="http://schemas.microsoft.com/office/drawing/2014/main" id="{00000000-0008-0000-1200-000003000000}"/>
            </a:ext>
          </a:extLst>
        </xdr:cNvPr>
        <xdr:cNvSpPr txBox="1">
          <a:spLocks noChangeArrowheads="1"/>
        </xdr:cNvSpPr>
      </xdr:nvSpPr>
      <xdr:spPr bwMode="auto">
        <a:xfrm>
          <a:off x="19051" y="6905625"/>
          <a:ext cx="5924550" cy="13034433"/>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T</a:t>
          </a:r>
          <a:r>
            <a:rPr lang="en-US" sz="900" b="0" i="0" baseline="0">
              <a:latin typeface="Arial" pitchFamily="34" charset="0"/>
              <a:ea typeface="+mn-ea"/>
              <a:cs typeface="Arial" pitchFamily="34" charset="0"/>
            </a:rPr>
            <a:t>hese are the rates applying to income earned in 1996, to be liquidated in 1997. . </a:t>
          </a:r>
          <a:r>
            <a:rPr lang="en-US" sz="900" b="0" i="0">
              <a:latin typeface="Arial" pitchFamily="34" charset="0"/>
              <a:ea typeface="+mn-ea"/>
              <a:cs typeface="Arial" pitchFamily="34" charset="0"/>
            </a:rPr>
            <a:t>The rates include surcharges, but do not include the local business tax (</a:t>
          </a:r>
          <a:r>
            <a:rPr lang="en-US" sz="900" b="0" i="1">
              <a:latin typeface="Arial" pitchFamily="34" charset="0"/>
              <a:ea typeface="+mn-ea"/>
              <a:cs typeface="Arial" pitchFamily="34" charset="0"/>
            </a:rPr>
            <a:t>Taxe professionnelle</a:t>
          </a:r>
          <a:r>
            <a:rPr lang="en-US" sz="900" b="0" i="0">
              <a:latin typeface="Arial" pitchFamily="34" charset="0"/>
              <a:ea typeface="+mn-ea"/>
              <a:cs typeface="Arial" pitchFamily="34" charset="0"/>
            </a:rPr>
            <a:t>) or the turnover based solidarity tax (</a:t>
          </a:r>
          <a:r>
            <a:rPr lang="en-US" sz="900" b="0" i="1">
              <a:latin typeface="Arial" pitchFamily="34" charset="0"/>
              <a:ea typeface="+mn-ea"/>
              <a:cs typeface="Arial" pitchFamily="34" charset="0"/>
            </a:rPr>
            <a:t>Contribution de Solidarité</a:t>
          </a:r>
          <a:r>
            <a:rPr lang="en-US" sz="900" b="0" i="0">
              <a:latin typeface="Arial" pitchFamily="34" charset="0"/>
              <a:ea typeface="+mn-ea"/>
              <a:cs typeface="Arial" pitchFamily="34" charset="0"/>
            </a:rPr>
            <a:t>). More information on the surcharges is included as a comment.</a:t>
          </a: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The rates do not include the turnover based local business tax and the 23% supplementary tax (payable by</a:t>
          </a:r>
          <a:r>
            <a:rPr lang="en-US" sz="900" b="0" i="0" baseline="0">
              <a:latin typeface="Arial" pitchFamily="34" charset="0"/>
              <a:ea typeface="+mn-ea"/>
              <a:cs typeface="Arial" pitchFamily="34" charset="0"/>
            </a:rPr>
            <a:t> corporations on certain payments like dividends)</a:t>
          </a:r>
          <a:r>
            <a:rPr lang="en-US" sz="900" b="0" i="0">
              <a:latin typeface="Arial" pitchFamily="34" charset="0"/>
              <a:ea typeface="+mn-ea"/>
              <a:cs typeface="Arial" pitchFamily="34" charset="0"/>
            </a:rPr>
            <a:t>.</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hese rates include the local income tax (Imposta Locale sui Redditi; ILOR), deductible from IRPEG.</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a:t>
          </a:r>
          <a:r>
            <a:rPr lang="en-US" sz="900" b="0" i="0" baseline="0">
              <a:latin typeface="Arial" pitchFamily="34" charset="0"/>
              <a:ea typeface="+mn-ea"/>
              <a:cs typeface="Arial" pitchFamily="34" charset="0"/>
            </a:rPr>
            <a:t> 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19051</xdr:colOff>
      <xdr:row>42</xdr:row>
      <xdr:rowOff>0</xdr:rowOff>
    </xdr:from>
    <xdr:to>
      <xdr:col>6</xdr:col>
      <xdr:colOff>1</xdr:colOff>
      <xdr:row>86</xdr:row>
      <xdr:rowOff>28575</xdr:rowOff>
    </xdr:to>
    <xdr:sp macro="" textlink="">
      <xdr:nvSpPr>
        <xdr:cNvPr id="3" name="Text Box 2">
          <a:extLst>
            <a:ext uri="{FF2B5EF4-FFF2-40B4-BE49-F238E27FC236}">
              <a16:creationId xmlns:a16="http://schemas.microsoft.com/office/drawing/2014/main" id="{00000000-0008-0000-1300-000003000000}"/>
            </a:ext>
          </a:extLst>
        </xdr:cNvPr>
        <xdr:cNvSpPr txBox="1">
          <a:spLocks noChangeArrowheads="1"/>
        </xdr:cNvSpPr>
      </xdr:nvSpPr>
      <xdr:spPr bwMode="auto">
        <a:xfrm>
          <a:off x="19051" y="6905625"/>
          <a:ext cx="6096000" cy="7153275"/>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T</a:t>
          </a:r>
          <a:r>
            <a:rPr lang="en-US" sz="900" b="0" i="0" baseline="0">
              <a:latin typeface="Arial" pitchFamily="34" charset="0"/>
              <a:ea typeface="+mn-ea"/>
              <a:cs typeface="Arial" pitchFamily="34" charset="0"/>
            </a:rPr>
            <a:t>hese are the rates applying to income earned in 1995, to be liquidated in 1996. . </a:t>
          </a:r>
          <a:r>
            <a:rPr lang="en-US" sz="900" b="0" i="0">
              <a:latin typeface="Arial" pitchFamily="34" charset="0"/>
              <a:ea typeface="+mn-ea"/>
              <a:cs typeface="Arial" pitchFamily="34" charset="0"/>
            </a:rPr>
            <a:t>The rates include surcharges, but do not include the local business tax (</a:t>
          </a:r>
          <a:r>
            <a:rPr lang="en-US" sz="900" b="0" i="1">
              <a:latin typeface="Arial" pitchFamily="34" charset="0"/>
              <a:ea typeface="+mn-ea"/>
              <a:cs typeface="Arial" pitchFamily="34" charset="0"/>
            </a:rPr>
            <a:t>Taxe professionnelle</a:t>
          </a:r>
          <a:r>
            <a:rPr lang="en-US" sz="900" b="0" i="0">
              <a:latin typeface="Arial" pitchFamily="34" charset="0"/>
              <a:ea typeface="+mn-ea"/>
              <a:cs typeface="Arial" pitchFamily="34" charset="0"/>
            </a:rPr>
            <a:t>) or the turnover based solidarity tax (</a:t>
          </a:r>
          <a:r>
            <a:rPr lang="en-US" sz="900" b="0" i="1">
              <a:latin typeface="Arial" pitchFamily="34" charset="0"/>
              <a:ea typeface="+mn-ea"/>
              <a:cs typeface="Arial" pitchFamily="34" charset="0"/>
            </a:rPr>
            <a:t>Contribution de Solidarité</a:t>
          </a:r>
          <a:r>
            <a:rPr lang="en-US" sz="900" b="0" i="0">
              <a:latin typeface="Arial" pitchFamily="34" charset="0"/>
              <a:ea typeface="+mn-ea"/>
              <a:cs typeface="Arial" pitchFamily="34" charset="0"/>
            </a:rPr>
            <a:t>). More information on the surcharges is included as a comment.</a:t>
          </a: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The rates do not include the turnover based local business tax and the 23% supplementary tax (payable by</a:t>
          </a:r>
          <a:r>
            <a:rPr lang="en-US" sz="900" b="0" i="0" baseline="0">
              <a:latin typeface="Arial" pitchFamily="34" charset="0"/>
              <a:ea typeface="+mn-ea"/>
              <a:cs typeface="Arial" pitchFamily="34" charset="0"/>
            </a:rPr>
            <a:t> corporations on certain payments like dividends)</a:t>
          </a:r>
          <a:r>
            <a:rPr lang="en-US" sz="900" b="0" i="0">
              <a:latin typeface="Arial" pitchFamily="34" charset="0"/>
              <a:ea typeface="+mn-ea"/>
              <a:cs typeface="Arial" pitchFamily="34" charset="0"/>
            </a:rPr>
            <a:t>.</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hese rates include the local income tax (Imposta Locale sui Redditi; ILOR), deductible from IRPEG.</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a:t>
          </a:r>
          <a:r>
            <a:rPr lang="en-US" sz="900" b="0" i="0" baseline="0">
              <a:latin typeface="Arial" pitchFamily="34" charset="0"/>
              <a:ea typeface="+mn-ea"/>
              <a:cs typeface="Arial" pitchFamily="34" charset="0"/>
            </a:rPr>
            <a:t> </a:t>
          </a:r>
          <a:r>
            <a:rPr lang="en-US" sz="900" b="0" i="0">
              <a:latin typeface="Arial" pitchFamily="34" charset="0"/>
              <a:ea typeface="+mn-ea"/>
              <a:cs typeface="Arial" pitchFamily="34" charset="0"/>
            </a:rPr>
            <a:t>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(g)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a:p>
          <a:pPr rtl="0" eaLnBrk="1" fontAlgn="auto" latinLnBrk="0" hangingPunct="1"/>
          <a:endParaRPr lang="en-US" sz="900" b="0" i="0" strike="noStrike">
            <a:solidFill>
              <a:srgbClr val="000000"/>
            </a:solidFill>
            <a:latin typeface="Arial" pitchFamily="34" charset="0"/>
            <a:ea typeface="+mn-ea"/>
            <a:cs typeface="Arial" pitchFamily="34"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19051</xdr:colOff>
      <xdr:row>42</xdr:row>
      <xdr:rowOff>0</xdr:rowOff>
    </xdr:from>
    <xdr:to>
      <xdr:col>6</xdr:col>
      <xdr:colOff>1</xdr:colOff>
      <xdr:row>120</xdr:row>
      <xdr:rowOff>100541</xdr:rowOff>
    </xdr:to>
    <xdr:sp macro="" textlink="">
      <xdr:nvSpPr>
        <xdr:cNvPr id="3" name="Text Box 2">
          <a:extLst>
            <a:ext uri="{FF2B5EF4-FFF2-40B4-BE49-F238E27FC236}">
              <a16:creationId xmlns:a16="http://schemas.microsoft.com/office/drawing/2014/main" id="{00000000-0008-0000-1400-000003000000}"/>
            </a:ext>
          </a:extLst>
        </xdr:cNvPr>
        <xdr:cNvSpPr txBox="1">
          <a:spLocks noChangeArrowheads="1"/>
        </xdr:cNvSpPr>
      </xdr:nvSpPr>
      <xdr:spPr bwMode="auto">
        <a:xfrm>
          <a:off x="19051" y="6924675"/>
          <a:ext cx="6000750" cy="12730691"/>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T</a:t>
          </a:r>
          <a:r>
            <a:rPr lang="en-US" sz="900" b="0" i="0" baseline="0">
              <a:latin typeface="Arial" pitchFamily="34" charset="0"/>
              <a:ea typeface="+mn-ea"/>
              <a:cs typeface="Arial" pitchFamily="34" charset="0"/>
            </a:rPr>
            <a:t>hese are the rates applying to income earned in 1994, to be liquidated in 1995. The rates do not include the local business tax (Taxe professionnelle) or the turnover based solidarity tax (Contribution de Solidarité)</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The rates do not include the turnover based local business tax.</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hese rates include the local income tax (Imposta Locale sui Redditi; ILOR), deductible from IRPEG.</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New Zealand </a:t>
          </a:r>
          <a:r>
            <a:rPr lang="en-US" sz="900" b="0" i="0" baseline="0">
              <a:latin typeface="Arial" pitchFamily="34" charset="0"/>
              <a:ea typeface="+mn-ea"/>
              <a:cs typeface="Arial" pitchFamily="34" charset="0"/>
            </a:rPr>
            <a:t>has a non-calendar tax year. The rates shown are those in effect as of 1 April.</a:t>
          </a:r>
        </a:p>
        <a:p>
          <a:pPr marL="0" marR="0" indent="0" defTabSz="914400" rtl="0" eaLnBrk="1" fontAlgn="auto" latinLnBrk="0" hangingPunct="1">
            <a:lnSpc>
              <a:spcPct val="100000"/>
            </a:lnSpc>
            <a:spcBef>
              <a:spcPts val="0"/>
            </a:spcBef>
            <a:spcAft>
              <a:spcPts val="0"/>
            </a:spcAft>
            <a:buClrTx/>
            <a:buSzTx/>
            <a:buFontTx/>
            <a:buNone/>
            <a:tabLst/>
            <a:defRPr/>
          </a:pPr>
          <a:r>
            <a:rPr lang="en-US" sz="900" b="0" i="0">
              <a:latin typeface="Arial" pitchFamily="34" charset="0"/>
              <a:ea typeface="+mn-ea"/>
              <a:cs typeface="Arial" pitchFamily="34" charset="0"/>
            </a:rPr>
            <a:t>(g)</a:t>
          </a:r>
          <a:r>
            <a:rPr lang="en-US" sz="900" b="0" i="0" baseline="0">
              <a:latin typeface="Arial" pitchFamily="34" charset="0"/>
              <a:ea typeface="+mn-ea"/>
              <a:cs typeface="Arial" pitchFamily="34" charset="0"/>
            </a:rPr>
            <a:t> A</a:t>
          </a:r>
          <a:r>
            <a:rPr lang="en-US" sz="900" b="0" i="0">
              <a:latin typeface="Arial" pitchFamily="34" charset="0"/>
              <a:ea typeface="+mn-ea"/>
              <a:cs typeface="Arial" pitchFamily="34" charset="0"/>
            </a:rPr>
            <a:t> major tax reform is carried through: The tax base is for the central government tax is broadened and the tax rate is lowered to 28%. The rules are independent of the size of the company.</a:t>
          </a:r>
          <a:endParaRPr lang="en-GB"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(h)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19051</xdr:colOff>
      <xdr:row>42</xdr:row>
      <xdr:rowOff>0</xdr:rowOff>
    </xdr:from>
    <xdr:to>
      <xdr:col>6</xdr:col>
      <xdr:colOff>1</xdr:colOff>
      <xdr:row>90</xdr:row>
      <xdr:rowOff>19050</xdr:rowOff>
    </xdr:to>
    <xdr:sp macro="" textlink="">
      <xdr:nvSpPr>
        <xdr:cNvPr id="3" name="Text Box 2">
          <a:extLst>
            <a:ext uri="{FF2B5EF4-FFF2-40B4-BE49-F238E27FC236}">
              <a16:creationId xmlns:a16="http://schemas.microsoft.com/office/drawing/2014/main" id="{00000000-0008-0000-1500-000003000000}"/>
            </a:ext>
          </a:extLst>
        </xdr:cNvPr>
        <xdr:cNvSpPr txBox="1">
          <a:spLocks noChangeArrowheads="1"/>
        </xdr:cNvSpPr>
      </xdr:nvSpPr>
      <xdr:spPr bwMode="auto">
        <a:xfrm>
          <a:off x="19051" y="6924675"/>
          <a:ext cx="6057900" cy="7791450"/>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There was also a business tax of 13,5% (tax rate 4,5%, multiplier 300%) on adjusted profits. As this tax was deductible   from its own base, the effective rate was about 11,9%. Assuming no adjustments and taking into account the deductiblity   of the bussiness tax from the corporate tax base, corporate profits were taxed at 38,3% at the companies' level.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hese are the rates applying to income earned in 1993, to be liquidated in 1994. The rates do not include the local business tax (Taxe professionnelle) or the turnover based solidarity tax (Contribution de Solidarité)</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(e) The rates do not include the turnover based local business tax.</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T</a:t>
          </a:r>
          <a:r>
            <a:rPr lang="en-US" sz="900" b="0" i="0" baseline="0">
              <a:latin typeface="Arial" pitchFamily="34" charset="0"/>
              <a:ea typeface="+mn-ea"/>
              <a:cs typeface="Arial" pitchFamily="34" charset="0"/>
            </a:rPr>
            <a:t>hese rates include the local income tax (Imposta Locale sui Redditi; ILOR), deductible from IRPEG.</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endParaRPr lang="en-US" sz="900" b="0" i="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ea typeface="+mn-ea"/>
            <a:cs typeface="Arial" pitchFamily="34"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19050</xdr:colOff>
      <xdr:row>42</xdr:row>
      <xdr:rowOff>0</xdr:rowOff>
    </xdr:from>
    <xdr:to>
      <xdr:col>5</xdr:col>
      <xdr:colOff>714376</xdr:colOff>
      <xdr:row>93</xdr:row>
      <xdr:rowOff>38100</xdr:rowOff>
    </xdr:to>
    <xdr:sp macro="" textlink="">
      <xdr:nvSpPr>
        <xdr:cNvPr id="3" name="Text Box 2">
          <a:extLst>
            <a:ext uri="{FF2B5EF4-FFF2-40B4-BE49-F238E27FC236}">
              <a16:creationId xmlns:a16="http://schemas.microsoft.com/office/drawing/2014/main" id="{00000000-0008-0000-1600-000003000000}"/>
            </a:ext>
          </a:extLst>
        </xdr:cNvPr>
        <xdr:cNvSpPr txBox="1">
          <a:spLocks noChangeArrowheads="1"/>
        </xdr:cNvSpPr>
      </xdr:nvSpPr>
      <xdr:spPr bwMode="auto">
        <a:xfrm>
          <a:off x="19050" y="6924675"/>
          <a:ext cx="5953126" cy="8296275"/>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There was also a business tax of 13,5% (tax rate 4,5%, multiplier 300%) on adjusted profits. As this tax was deductible   from its own base, the effective rate was about 11,9%. Assuming no adjustments and taking into account the deductiblity   of the bussiness tax from the corporate tax base, corporate profits were taxed at 38,3% at the companies' level.</a:t>
          </a:r>
          <a:endParaRPr lang="en-GB"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hese are the rates applying to income earned in 1992, to be liquidated in 1993. The rates do not include the local business tax (Taxe professionnelle) or the turnover based solidarity tax (Contribution de Solidarité)</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p>
        <a:p>
          <a:pPr marL="0" marR="0" indent="0" defTabSz="914400" rtl="0" eaLnBrk="1" fontAlgn="auto" latinLnBrk="0" hangingPunct="1">
            <a:lnSpc>
              <a:spcPct val="100000"/>
            </a:lnSpc>
            <a:spcBef>
              <a:spcPts val="0"/>
            </a:spcBef>
            <a:spcAft>
              <a:spcPts val="0"/>
            </a:spcAft>
            <a:buClrTx/>
            <a:buSzTx/>
            <a:buFontTx/>
            <a:buNone/>
            <a:tabLst/>
            <a:defRPr/>
          </a:pPr>
          <a:r>
            <a:rPr lang="en-US" sz="900" b="0" i="0">
              <a:latin typeface="Arial" pitchFamily="34" charset="0"/>
              <a:ea typeface="+mn-ea"/>
              <a:cs typeface="Arial" pitchFamily="34" charset="0"/>
            </a:rPr>
            <a:t>(e) Two different rates for 1992: Jan-Jun (46%) and Jul-Dec (35%).</a:t>
          </a:r>
          <a:endParaRPr lang="en-GB"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(f) The rates do not include the turnover based local business tax.</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a:t>
          </a:r>
          <a:r>
            <a:rPr lang="en-US" sz="900" b="0" i="0" baseline="0">
              <a:latin typeface="Arial" pitchFamily="34" charset="0"/>
              <a:ea typeface="+mn-ea"/>
              <a:cs typeface="Arial" pitchFamily="34" charset="0"/>
            </a:rPr>
            <a:t> These rates include the local income tax (Imposta Locale sui Redditi; ILOR), deductible from IRPEG.</a:t>
          </a:r>
          <a:endParaRPr lang="en-GB"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(h)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(k)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19050</xdr:colOff>
      <xdr:row>42</xdr:row>
      <xdr:rowOff>0</xdr:rowOff>
    </xdr:from>
    <xdr:to>
      <xdr:col>5</xdr:col>
      <xdr:colOff>733425</xdr:colOff>
      <xdr:row>111</xdr:row>
      <xdr:rowOff>79375</xdr:rowOff>
    </xdr:to>
    <xdr:sp macro="" textlink="">
      <xdr:nvSpPr>
        <xdr:cNvPr id="3" name="Text Box 2">
          <a:extLst>
            <a:ext uri="{FF2B5EF4-FFF2-40B4-BE49-F238E27FC236}">
              <a16:creationId xmlns:a16="http://schemas.microsoft.com/office/drawing/2014/main" id="{00000000-0008-0000-1700-000003000000}"/>
            </a:ext>
          </a:extLst>
        </xdr:cNvPr>
        <xdr:cNvSpPr txBox="1">
          <a:spLocks noChangeArrowheads="1"/>
        </xdr:cNvSpPr>
      </xdr:nvSpPr>
      <xdr:spPr bwMode="auto">
        <a:xfrm>
          <a:off x="19050" y="6943725"/>
          <a:ext cx="5953125" cy="11252200"/>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rtl="0"/>
          <a:endParaRPr lang="en-US" sz="900" b="1"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There was also a business tax of 13,5% (tax rate 4,5%, multiplier 300%) on adjusted profits. As this tax was deductible   from its own base, the effective rate was about 11,9%. Assuming no adjustments and taking into account the deductiblity   of the bussiness tax from the corporate tax base, corporate profits were taxed at 38,3% at the companies' level.</a:t>
          </a: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hese are the rates applying to income earned in 1991, to be liquidated in 1992. The rates do not include the local business tax (Taxe professionnelle) or the turnover based solidarity tax (Contribution de Solidarité)</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p>
        <a:p>
          <a:pPr marL="0" marR="0" indent="0" defTabSz="914400" rtl="0" eaLnBrk="1" fontAlgn="auto" latinLnBrk="0" hangingPunct="1">
            <a:lnSpc>
              <a:spcPct val="100000"/>
            </a:lnSpc>
            <a:spcBef>
              <a:spcPts val="0"/>
            </a:spcBef>
            <a:spcAft>
              <a:spcPts val="0"/>
            </a:spcAft>
            <a:buClrTx/>
            <a:buSzTx/>
            <a:buFontTx/>
            <a:buNone/>
            <a:tabLst/>
            <a:defRPr/>
          </a:pPr>
          <a:r>
            <a:rPr lang="en-US" sz="900" b="0" i="0">
              <a:latin typeface="Arial" pitchFamily="34" charset="0"/>
              <a:ea typeface="+mn-ea"/>
              <a:cs typeface="Arial" pitchFamily="34" charset="0"/>
            </a:rPr>
            <a:t>(e) The rates do not include the turnover based local business tax.</a:t>
          </a:r>
          <a:endParaRPr lang="en-GB"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(f) These rates include the local income tax (Imposta Locale sui Redditi; ILOR), deductible up to 75% from IRPEG.</a:t>
          </a:r>
        </a:p>
        <a:p>
          <a:pPr rtl="0" eaLnBrk="1" fontAlgn="auto" latinLnBrk="0" hangingPunct="1"/>
          <a:r>
            <a:rPr lang="en-US" sz="900" b="0" i="0">
              <a:latin typeface="Arial" pitchFamily="34" charset="0"/>
              <a:ea typeface="+mn-ea"/>
              <a:cs typeface="Arial" pitchFamily="34" charset="0"/>
            </a:rPr>
            <a:t>(g)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A tax reform is carried through and the tax rate for central government income tax is further reduced to 30%. The profit sharing tax and the special tax were abolished this year. The rules are independent of the size of the company.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(k)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endParaRPr lang="en-US" sz="900" b="0" i="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42</xdr:row>
      <xdr:rowOff>0</xdr:rowOff>
    </xdr:from>
    <xdr:to>
      <xdr:col>5</xdr:col>
      <xdr:colOff>714375</xdr:colOff>
      <xdr:row>94</xdr:row>
      <xdr:rowOff>105833</xdr:rowOff>
    </xdr:to>
    <xdr:sp macro="" textlink="">
      <xdr:nvSpPr>
        <xdr:cNvPr id="2" name="Text Box 2">
          <a:extLst>
            <a:ext uri="{FF2B5EF4-FFF2-40B4-BE49-F238E27FC236}">
              <a16:creationId xmlns:a16="http://schemas.microsoft.com/office/drawing/2014/main" id="{00000000-0008-0000-1800-000002000000}"/>
            </a:ext>
          </a:extLst>
        </xdr:cNvPr>
        <xdr:cNvSpPr txBox="1">
          <a:spLocks noChangeArrowheads="1"/>
        </xdr:cNvSpPr>
      </xdr:nvSpPr>
      <xdr:spPr bwMode="auto">
        <a:xfrm>
          <a:off x="0" y="6924675"/>
          <a:ext cx="6067425" cy="8525933"/>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cs typeface="Arial" pitchFamily="34" charset="0"/>
          </a:endParaRPr>
        </a:p>
        <a:p>
          <a:pPr rtl="0" eaLnBrk="1" fontAlgn="auto" latinLnBrk="0" hangingPunct="1"/>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(b) There was also a business tax of 13,5% (tax rate 4,5%, multiplier 300%) on adjusted profits. As this tax was deductible   from its own base, the effective rate was about 11,9%. Assuming no adjustments and taking into account the deductiblity of the bussiness tax from the corporate tax base, corporate profits were taxed at 38,3% at the companies' level.</a:t>
          </a:r>
          <a:endParaRPr lang="en-GB"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hese are the rates applying to income earned in 1990, to be liquidated in 1991. The rates do not include the local business tax (Taxe professionnelle) or the turnover based solidarity tax (Contribution de Solidarité)</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hese rates include the local income tax (Imposta Locale sui Redditi; ILOR), deductible from IRPEG.</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The tax rate for central government income tax is lowered. The profit sharing tax and the special profits tax is unchanged compared to the year 1989. The rules are independent of the size of the company.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42</xdr:row>
      <xdr:rowOff>0</xdr:rowOff>
    </xdr:from>
    <xdr:to>
      <xdr:col>5</xdr:col>
      <xdr:colOff>733425</xdr:colOff>
      <xdr:row>94</xdr:row>
      <xdr:rowOff>105833</xdr:rowOff>
    </xdr:to>
    <xdr:sp macro="" textlink="">
      <xdr:nvSpPr>
        <xdr:cNvPr id="2" name="Text Box 2">
          <a:extLst>
            <a:ext uri="{FF2B5EF4-FFF2-40B4-BE49-F238E27FC236}">
              <a16:creationId xmlns:a16="http://schemas.microsoft.com/office/drawing/2014/main" id="{00000000-0008-0000-1900-000002000000}"/>
            </a:ext>
          </a:extLst>
        </xdr:cNvPr>
        <xdr:cNvSpPr txBox="1">
          <a:spLocks noChangeArrowheads="1"/>
        </xdr:cNvSpPr>
      </xdr:nvSpPr>
      <xdr:spPr bwMode="auto">
        <a:xfrm>
          <a:off x="0" y="6924675"/>
          <a:ext cx="6010275" cy="8525933"/>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cs typeface="Arial" pitchFamily="34" charset="0"/>
          </a:endParaRPr>
        </a:p>
        <a:p>
          <a:pPr rtl="0" eaLnBrk="1" fontAlgn="auto" latinLnBrk="0" hangingPunct="1"/>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There was also a business tax of 13,5% (tax rate 4,5%, multiplier 300%) on adjusted profits. As this tax was deductible   from its own base, the effective rate was about 11,9%. Assuming no adjustments and taking into account the deductiblity of the bussiness tax from the corporate tax base, corporate profits were taxed at 38,3% at the companies' level.</a:t>
          </a: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hese are the rates applying to income earned in 1989, to be liquidated in 1990. The rates do not include the local business tax (Taxe professionnelle) or the turnover based solidarity tax (Contribution de Solidarité)</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hese rates include the local income tax (Imposta Locale sui Redditi; ILOR), deductible from IRPEG.</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a:t>
          </a:r>
          <a:r>
            <a:rPr lang="en-US" sz="900" b="0" i="0" baseline="0">
              <a:latin typeface="Arial" pitchFamily="34" charset="0"/>
              <a:ea typeface="+mn-ea"/>
              <a:cs typeface="Arial" pitchFamily="34" charset="0"/>
            </a:rPr>
            <a:t> T</a:t>
          </a:r>
          <a:r>
            <a:rPr lang="en-US" sz="900" b="0" i="0">
              <a:latin typeface="Arial" pitchFamily="34" charset="0"/>
              <a:ea typeface="+mn-ea"/>
              <a:cs typeface="Arial" pitchFamily="34" charset="0"/>
            </a:rPr>
            <a:t>he same rules as for 1984 were applicable with the exception that an additional, temporary, special profits tax was levied for this year until</a:t>
          </a:r>
          <a:r>
            <a:rPr lang="en-US" sz="900" b="0" i="0" baseline="0">
              <a:latin typeface="Arial" pitchFamily="34" charset="0"/>
              <a:ea typeface="+mn-ea"/>
              <a:cs typeface="Arial" pitchFamily="34" charset="0"/>
            </a:rPr>
            <a:t> </a:t>
          </a:r>
          <a:r>
            <a:rPr lang="en-US" sz="900" b="0" i="0">
              <a:latin typeface="Arial" pitchFamily="34" charset="0"/>
              <a:ea typeface="+mn-ea"/>
              <a:cs typeface="Arial" pitchFamily="34" charset="0"/>
            </a:rPr>
            <a:t>1990. This special profits tax was levied on the same base and with the same coordination with the central government tax as the profit sharing tax which gave a total gross rate of 35 per cent and an increase of the net overall rate with approximately 4 percentage points. The rules are independent of the size of the company.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46</xdr:row>
      <xdr:rowOff>123824</xdr:rowOff>
    </xdr:from>
    <xdr:to>
      <xdr:col>5</xdr:col>
      <xdr:colOff>1104900</xdr:colOff>
      <xdr:row>126</xdr:row>
      <xdr:rowOff>85724</xdr:rowOff>
    </xdr:to>
    <xdr:sp macro="" textlink="">
      <xdr:nvSpPr>
        <xdr:cNvPr id="2" name="TextBox 1">
          <a:extLst>
            <a:ext uri="{FF2B5EF4-FFF2-40B4-BE49-F238E27FC236}">
              <a16:creationId xmlns:a16="http://schemas.microsoft.com/office/drawing/2014/main" id="{A5967CD8-5705-4EA5-8352-25C90903DC1B}"/>
            </a:ext>
          </a:extLst>
        </xdr:cNvPr>
        <xdr:cNvSpPr txBox="1"/>
      </xdr:nvSpPr>
      <xdr:spPr>
        <a:xfrm>
          <a:off x="0" y="7572374"/>
          <a:ext cx="6772275" cy="12353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900" b="1">
              <a:solidFill>
                <a:schemeClr val="dk1"/>
              </a:solidFill>
              <a:effectLst/>
              <a:latin typeface="Avenir LT Std 65 Medium" pitchFamily="34" charset="0"/>
              <a:ea typeface="+mn-ea"/>
              <a:cs typeface="Arial" panose="020B0604020202020204" pitchFamily="34" charset="0"/>
            </a:rPr>
            <a:t>Key to abbreviations:</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n.a.: Data not provided</a:t>
          </a:r>
        </a:p>
        <a:p>
          <a:pPr algn="l"/>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Explanatory notes about the content of the table	</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1. Corporate income tax rate - This table shows  'basic' (non-targeted) central, sub-central and combined (statutory) corporate income tax rates. Where a progressive (as opposed to flat) rate structure applies, the top marginal rate is shown. Further explanatory notes may be found in the Explanatory Annex.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2. Central government corporate income tax rate - shows the basic central government statutory (flat or top marginal) corporate income tax rate. Where surtax applies, the statutory corporate rate exclusive of surtax is shown in round brackets (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3. Adjusted central government corporate income tax rate - shows the basic central government statutory corporate income tax rate (inclusive of surtax (if any)), adjusted (if applicable) to show the net rate where the central government provides a deduction in respect of sub-central income tax.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4. Sub-central government corporate income tax rate -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5. Combined corporate income tax rate - shows the basic combined central and sub-central (statutory) corporate income tax rate given by the adjusted central government rate plus the sub-central rate.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6. Targeted corporate tax rates -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 Country-specific footnotes:</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Australia: </a:t>
          </a:r>
          <a:r>
            <a:rPr lang="en-US" sz="900" b="0" i="0">
              <a:solidFill>
                <a:schemeClr val="dk1"/>
              </a:solidFill>
              <a:effectLst/>
              <a:latin typeface="Avenir LT Std 65 Medium" panose="020B0603020203020204" pitchFamily="34" charset="0"/>
              <a:ea typeface="+mn-ea"/>
              <a:cs typeface="+mn-cs"/>
            </a:rPr>
            <a:t>Australia has a non-calendar tax year, the rates shown are those in effect as of 1 July.</a:t>
          </a:r>
          <a:r>
            <a:rPr lang="en-US" sz="900">
              <a:solidFill>
                <a:schemeClr val="dk1"/>
              </a:solidFill>
              <a:effectLst/>
              <a:latin typeface="Avenir LT Std 65 Medium" pitchFamily="34" charset="0"/>
              <a:ea typeface="+mn-ea"/>
              <a:cs typeface="Arial" panose="020B0604020202020204" pitchFamily="34" charset="0"/>
            </a:rPr>
            <a:t>	</a:t>
          </a:r>
        </a:p>
        <a:p>
          <a:pPr algn="l"/>
          <a:r>
            <a:rPr lang="en-US" sz="900">
              <a:solidFill>
                <a:schemeClr val="dk1"/>
              </a:solidFill>
              <a:effectLst/>
              <a:latin typeface="Avenir LT Std 65 Medium" pitchFamily="34" charset="0"/>
              <a:ea typeface="+mn-ea"/>
              <a:cs typeface="Arial" panose="020B0604020202020204" pitchFamily="34" charset="0"/>
            </a:rPr>
            <a:t>Belgium: </a:t>
          </a:r>
          <a:r>
            <a:rPr lang="en-US" sz="900" b="0" i="0">
              <a:solidFill>
                <a:schemeClr val="dk1"/>
              </a:solidFill>
              <a:effectLst/>
              <a:latin typeface="Avenir LT Std 65 Medium" panose="020B0603020203020204" pitchFamily="34" charset="0"/>
              <a:ea typeface="+mn-ea"/>
              <a:cs typeface="+mn-cs"/>
            </a:rPr>
            <a:t>The effective CIT rate can be substantially reduced by a notional allowance for corporate equity (ACE). E.g. the effective tax rate is only half the nominal tax rate when the return on equity before tax is twice the notional interest rate (1.63% in 2015). See Explanatory Annex for more details.</a:t>
          </a:r>
          <a:r>
            <a:rPr lang="en-US" sz="900">
              <a:solidFill>
                <a:schemeClr val="dk1"/>
              </a:solidFill>
              <a:effectLst/>
              <a:latin typeface="Avenir LT Std 65 Medium" pitchFamily="34" charset="0"/>
              <a:ea typeface="+mn-ea"/>
              <a:cs typeface="Arial" panose="020B0604020202020204" pitchFamily="34" charset="0"/>
            </a:rPr>
            <a:t>Estonia:  from 1 January 2000, the corporate income tax is levied on distributed profits.</a:t>
          </a:r>
        </a:p>
        <a:p>
          <a:r>
            <a:rPr lang="en-US" sz="900">
              <a:solidFill>
                <a:schemeClr val="dk1"/>
              </a:solidFill>
              <a:effectLst/>
              <a:latin typeface="Avenir LT Std 65 Medium" pitchFamily="34" charset="0"/>
              <a:ea typeface="+mn-ea"/>
              <a:cs typeface="Arial" panose="020B0604020202020204" pitchFamily="34" charset="0"/>
            </a:rPr>
            <a:t>Chile: </a:t>
          </a:r>
          <a:r>
            <a:rPr lang="en-US" sz="900" b="0" i="0">
              <a:solidFill>
                <a:schemeClr val="dk1"/>
              </a:solidFill>
              <a:effectLst/>
              <a:latin typeface="Avenir LT Std 65 Medium" panose="020B0603020203020204" pitchFamily="34" charset="0"/>
              <a:ea typeface="+mn-ea"/>
              <a:cs typeface="+mn-cs"/>
            </a:rPr>
            <a:t>Tax Reform Law enacted in September 2014 modified the Business Profits Tax from 20% to 21% in 2014; to 22.5% in 2015; and to 24% in 2016. In the case of taxpayers adhered to the totally integrated with income attribution tax regime, an income tax rate of 25% will apply from 2017 onwards. For taxpayers adhered to the partially integrated income tax system, a tax rate of 25.5% will apply in 2017 and 27% will apply from 2018 onwards.</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France: </a:t>
          </a:r>
          <a:r>
            <a:rPr lang="en-US" sz="900" b="0" i="0">
              <a:solidFill>
                <a:schemeClr val="dk1"/>
              </a:solidFill>
              <a:effectLst/>
              <a:latin typeface="Avenir LT Std 65 Medium" panose="020B0603020203020204" pitchFamily="34" charset="0"/>
              <a:ea typeface="+mn-ea"/>
              <a:cs typeface="+mn-cs"/>
            </a:rPr>
            <a:t>The standard corporate income tax rate is 33.33%.It is increased by a 3,3% surcharge (Contribution Sociale sur les Bénéfices) for companies with a turnover of at least EUR 7,630,000 on the part of their liable tax payments in excess of EUR 763,000 - resulting in an effective tax rate of 34.43% for companies that have profits above EUR 2,289,000 (assuming that this profit is entirely taxed at the standard rate).</a:t>
          </a:r>
          <a:r>
            <a:rPr lang="en-US" sz="900" b="0" i="0" baseline="0">
              <a:solidFill>
                <a:schemeClr val="dk1"/>
              </a:solidFill>
              <a:effectLst/>
              <a:latin typeface="Avenir LT Std 65 Medium" panose="020B0603020203020204" pitchFamily="34" charset="0"/>
              <a:ea typeface="+mn-ea"/>
              <a:cs typeface="+mn-cs"/>
            </a:rPr>
            <a:t> </a:t>
          </a:r>
          <a:r>
            <a:rPr lang="en-US" sz="900" b="0" i="0">
              <a:solidFill>
                <a:schemeClr val="dk1"/>
              </a:solidFill>
              <a:effectLst/>
              <a:latin typeface="Avenir LT Std 65 Medium" panose="020B0603020203020204" pitchFamily="34" charset="0"/>
              <a:ea typeface="+mn-ea"/>
              <a:cs typeface="+mn-cs"/>
            </a:rPr>
            <a:t>The Corporate Income tax rate column also includes the 10.7% temporary surtax, which applies to the standard corporate income tax liability for large companies with a turnover exceeding EUR 250 million. 34.43+(33.33*10.7%).</a:t>
          </a:r>
          <a:r>
            <a:rPr lang="en-US" sz="900" b="0" i="0" baseline="0">
              <a:solidFill>
                <a:schemeClr val="dk1"/>
              </a:solidFill>
              <a:effectLst/>
              <a:latin typeface="Avenir LT Std 65 Medium" panose="020B0603020203020204" pitchFamily="34" charset="0"/>
              <a:ea typeface="+mn-ea"/>
              <a:cs typeface="+mn-cs"/>
            </a:rPr>
            <a:t> </a:t>
          </a:r>
          <a:r>
            <a:rPr lang="en-US" sz="900" b="0" i="0">
              <a:solidFill>
                <a:schemeClr val="dk1"/>
              </a:solidFill>
              <a:effectLst/>
              <a:latin typeface="Avenir LT Std 65 Medium" panose="020B0603020203020204" pitchFamily="34" charset="0"/>
              <a:ea typeface="+mn-ea"/>
              <a:cs typeface="+mn-cs"/>
            </a:rPr>
            <a:t>It does not include the local business tax (Contribution économique territoriale, which replaced the former Taxe professionnelle from January 1st 2010).</a:t>
          </a:r>
        </a:p>
        <a:p>
          <a:r>
            <a:rPr lang="en-US" sz="900" b="0" i="0">
              <a:solidFill>
                <a:schemeClr val="dk1"/>
              </a:solidFill>
              <a:effectLst/>
              <a:latin typeface="Avenir LT Std 65 Medium" panose="020B0603020203020204" pitchFamily="34" charset="0"/>
              <a:ea typeface="+mn-ea"/>
              <a:cs typeface="+mn-cs"/>
            </a:rPr>
            <a:t>The CIT rate does not include the 3% additional contribution on distributed profits.</a:t>
          </a:r>
        </a:p>
        <a:p>
          <a:r>
            <a:rPr lang="en-US" sz="900">
              <a:solidFill>
                <a:schemeClr val="dk1"/>
              </a:solidFill>
              <a:effectLst/>
              <a:latin typeface="Avenir LT Std 65 Medium" pitchFamily="34" charset="0"/>
              <a:ea typeface="+mn-ea"/>
              <a:cs typeface="Arial" panose="020B0604020202020204" pitchFamily="34" charset="0"/>
            </a:rPr>
            <a:t>Germany: T</a:t>
          </a:r>
          <a:r>
            <a:rPr lang="en-US" sz="900" b="0" i="0">
              <a:solidFill>
                <a:schemeClr val="dk1"/>
              </a:solidFill>
              <a:effectLst/>
              <a:latin typeface="Avenir LT Std 65 Medium" panose="020B0603020203020204" pitchFamily="34" charset="0"/>
              <a:ea typeface="+mn-ea"/>
              <a:cs typeface="+mn-cs"/>
            </a:rPr>
            <a:t>he rates include the regional trade tax (Gewerbesteuer) and the surcharge.</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Greece: </a:t>
          </a:r>
          <a:r>
            <a:rPr lang="en-US" sz="900" b="0" i="0">
              <a:solidFill>
                <a:schemeClr val="dk1"/>
              </a:solidFill>
              <a:effectLst/>
              <a:latin typeface="Avenir LT Std 65 Medium" panose="020B0603020203020204" pitchFamily="34" charset="0"/>
              <a:ea typeface="+mn-ea"/>
              <a:cs typeface="+mn-cs"/>
            </a:rPr>
            <a:t>The 26% tax rate applies to Corporations and to Legal entities which maintain double entry books. For those entities which maintain single entry accounting books, a tax rate of 26% is applicable for income up to 50,000€ and 33% for any exceeding amount.</a:t>
          </a:r>
        </a:p>
        <a:p>
          <a:r>
            <a:rPr lang="en-US" sz="900">
              <a:solidFill>
                <a:schemeClr val="dk1"/>
              </a:solidFill>
              <a:effectLst/>
              <a:latin typeface="Avenir LT Std 65 Medium" pitchFamily="34" charset="0"/>
              <a:ea typeface="+mn-ea"/>
              <a:cs typeface="Arial" panose="020B0604020202020204" pitchFamily="34" charset="0"/>
            </a:rPr>
            <a:t>Hungary: </a:t>
          </a:r>
          <a:r>
            <a:rPr lang="en-US" sz="900" b="0" i="0">
              <a:solidFill>
                <a:schemeClr val="dk1"/>
              </a:solidFill>
              <a:effectLst/>
              <a:latin typeface="Avenir LT Std 65 Medium" panose="020B0603020203020204" pitchFamily="34" charset="0"/>
              <a:ea typeface="+mn-ea"/>
              <a:cs typeface="+mn-cs"/>
            </a:rPr>
            <a:t>The rates do not include the turnover based local business tax, the innovation tax, bank levy and surtax on the energy sector.</a:t>
          </a:r>
        </a:p>
        <a:p>
          <a:r>
            <a:rPr lang="en-US" sz="900">
              <a:solidFill>
                <a:schemeClr val="dk1"/>
              </a:solidFill>
              <a:effectLst/>
              <a:latin typeface="Avenir LT Std 65 Medium" pitchFamily="34" charset="0"/>
              <a:ea typeface="+mn-ea"/>
              <a:cs typeface="Arial" panose="020B0604020202020204" pitchFamily="34" charset="0"/>
            </a:rPr>
            <a:t>Iceland: </a:t>
          </a:r>
          <a:r>
            <a:rPr lang="en-US" sz="900" b="0" i="0">
              <a:solidFill>
                <a:schemeClr val="dk1"/>
              </a:solidFill>
              <a:effectLst/>
              <a:latin typeface="Avenir LT Std 65 Medium" panose="020B0603020203020204" pitchFamily="34" charset="0"/>
              <a:ea typeface="+mn-ea"/>
              <a:cs typeface="+mn-cs"/>
            </a:rPr>
            <a:t>In late 2011, the Icelandic Parliament passed Act No. 165/2011 on a new financial activities tax (FAT) as part of a general set of measures aimed at increasing tax revenues. The FAT, which is collected from financial institutions and insurance companies (excluding pension funds), comprises two components: (i) i a levy on total remuneration paid to employees at a rate of 5.5% (decreased in 2014 from 6.75% previously) and (ii) a special income tax of 6% on institutions’ corporate income tax base in excess of ISK 1 billion.</a:t>
          </a:r>
        </a:p>
        <a:p>
          <a:r>
            <a:rPr lang="en-US" sz="900" b="0" i="0">
              <a:solidFill>
                <a:schemeClr val="dk1"/>
              </a:solidFill>
              <a:effectLst/>
              <a:latin typeface="Avenir LT Std 65 Medium" panose="020B0603020203020204" pitchFamily="34" charset="0"/>
              <a:ea typeface="+mn-ea"/>
              <a:cs typeface="+mn-cs"/>
            </a:rPr>
            <a:t>Israel: Within the VAT law, Financial Institutions pay taxes on the combination of their wages and salaries and their profits. These amounts are deductible from profits in the assessment of corporate income tax.See the Explanatory Annex for a table showing the historical tax rates.</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Italy: </a:t>
          </a:r>
          <a:r>
            <a:rPr lang="en-US" sz="900" b="0" i="0">
              <a:solidFill>
                <a:schemeClr val="dk1"/>
              </a:solidFill>
              <a:effectLst/>
              <a:latin typeface="Avenir LT Std 65 Medium" panose="020B0603020203020204" pitchFamily="34" charset="0"/>
              <a:ea typeface="+mn-ea"/>
              <a:cs typeface="+mn-cs"/>
            </a:rPr>
            <a:t>The statutory combined corporate income tax rate includes the 3.9% regional business tax (Imposta Regionale sulle Attività Produttive; IRAP), which is a broader-based tax compared to CIT.Starting from 2012, 10% of the total amount of IRAP paid can be deducted from the CIT tax base, which is reflected in the column headed “corporate income tax rate less deductions for subnational taxes”.</a:t>
          </a:r>
          <a:r>
            <a:rPr lang="en-US" sz="900" b="0" i="0" baseline="0">
              <a:solidFill>
                <a:schemeClr val="dk1"/>
              </a:solidFill>
              <a:effectLst/>
              <a:latin typeface="Avenir LT Std 65 Medium" panose="020B0603020203020204" pitchFamily="34" charset="0"/>
              <a:ea typeface="+mn-ea"/>
              <a:cs typeface="+mn-cs"/>
            </a:rPr>
            <a:t> </a:t>
          </a:r>
          <a:r>
            <a:rPr lang="en-US" sz="900" b="0" i="0">
              <a:solidFill>
                <a:schemeClr val="dk1"/>
              </a:solidFill>
              <a:effectLst/>
              <a:latin typeface="Avenir LT Std 65 Medium" panose="020B0603020203020204" pitchFamily="34" charset="0"/>
              <a:ea typeface="+mn-ea"/>
              <a:cs typeface="+mn-cs"/>
            </a:rPr>
            <a:t>The effective CIT rate can be substantially reduced for new equity by a notional allowance for corporate equity (ACE). See the Explanatory Annex for more details.</a:t>
          </a:r>
        </a:p>
        <a:p>
          <a:r>
            <a:rPr lang="en-US" sz="900">
              <a:solidFill>
                <a:schemeClr val="dk1"/>
              </a:solidFill>
              <a:effectLst/>
              <a:latin typeface="Avenir LT Std 65 Medium" pitchFamily="34" charset="0"/>
              <a:ea typeface="+mn-ea"/>
              <a:cs typeface="Arial" panose="020B0604020202020204" pitchFamily="34" charset="0"/>
            </a:rPr>
            <a:t>Japan:  </a:t>
          </a:r>
          <a:r>
            <a:rPr lang="en-US" sz="900" b="0" i="0">
              <a:solidFill>
                <a:schemeClr val="dk1"/>
              </a:solidFill>
              <a:effectLst/>
              <a:latin typeface="Avenir LT Std 65 Medium" panose="020B0603020203020204" pitchFamily="34" charset="0"/>
              <a:ea typeface="+mn-ea"/>
              <a:cs typeface="+mn-cs"/>
            </a:rPr>
            <a:t>Japan has a non-calendar tax year, the rates shown are those in effect as of 1 April.</a:t>
          </a:r>
          <a:r>
            <a:rPr lang="en-US" sz="900" b="0" i="0" baseline="0">
              <a:solidFill>
                <a:schemeClr val="dk1"/>
              </a:solidFill>
              <a:effectLst/>
              <a:latin typeface="Avenir LT Std 65 Medium" panose="020B0603020203020204" pitchFamily="34" charset="0"/>
              <a:ea typeface="+mn-ea"/>
              <a:cs typeface="+mn-cs"/>
            </a:rPr>
            <a:t> </a:t>
          </a:r>
          <a:r>
            <a:rPr lang="en-US" sz="900" b="0" i="0">
              <a:solidFill>
                <a:schemeClr val="dk1"/>
              </a:solidFill>
              <a:effectLst/>
              <a:latin typeface="Avenir LT Std 65 Medium" panose="020B0603020203020204" pitchFamily="34" charset="0"/>
              <a:ea typeface="+mn-ea"/>
              <a:cs typeface="+mn-cs"/>
            </a:rPr>
            <a:t>The combined corporate income tax rate has been reduced from 34.62% (FY2014) to 32.11% (FY2015).</a:t>
          </a:r>
          <a:r>
            <a:rPr lang="en-US" sz="900" b="0" i="0" baseline="0">
              <a:solidFill>
                <a:schemeClr val="dk1"/>
              </a:solidFill>
              <a:effectLst/>
              <a:latin typeface="Avenir LT Std 65 Medium" panose="020B0603020203020204" pitchFamily="34" charset="0"/>
              <a:ea typeface="+mn-ea"/>
              <a:cs typeface="+mn-cs"/>
            </a:rPr>
            <a:t> </a:t>
          </a:r>
          <a:r>
            <a:rPr lang="en-US" sz="900" b="0" i="0">
              <a:solidFill>
                <a:schemeClr val="dk1"/>
              </a:solidFill>
              <a:effectLst/>
              <a:latin typeface="Avenir LT Std 65 Medium" panose="020B0603020203020204" pitchFamily="34" charset="0"/>
              <a:ea typeface="+mn-ea"/>
              <a:cs typeface="+mn-cs"/>
            </a:rPr>
            <a:t>For 'Corporation enterprise tax' (including 'Local special corporation surtax') which is a part of sub-central corporate income tax, the tax rate applicable to corporations with capital of over JPY 100 million is applied.</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Luxembourg:  The contribution to the unemployment fund is 7%.</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Netherlands: Applies to taxable income over EUR 200,000</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New Zealand: Has a non-calendar tax year, the rates shown are those in effect as of 1 April.</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Poland: </a:t>
          </a:r>
          <a:r>
            <a:rPr lang="en-US" sz="900" b="0" i="0">
              <a:solidFill>
                <a:schemeClr val="dk1"/>
              </a:solidFill>
              <a:effectLst/>
              <a:latin typeface="Avenir LT Std 65 Medium" panose="020B0603020203020204" pitchFamily="34" charset="0"/>
              <a:ea typeface="+mn-ea"/>
              <a:cs typeface="+mn-cs"/>
            </a:rPr>
            <a:t>There is no sub-cental government tax, however local authorities (of each level) participate in tax revenue at a given percentage for each level of local authority.</a:t>
          </a:r>
          <a:r>
            <a:rPr lang="en-US" sz="900">
              <a:solidFill>
                <a:schemeClr val="dk1"/>
              </a:solidFill>
              <a:effectLst/>
              <a:latin typeface="Avenir LT Std 65 Medium" pitchFamily="34" charset="0"/>
              <a:ea typeface="+mn-ea"/>
              <a:cs typeface="Arial" panose="020B0604020202020204" pitchFamily="34" charset="0"/>
            </a:rPr>
            <a:t>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Portugal: </a:t>
          </a:r>
          <a:r>
            <a:rPr lang="en-US" sz="900" b="0" i="0">
              <a:solidFill>
                <a:schemeClr val="dk1"/>
              </a:solidFill>
              <a:effectLst/>
              <a:latin typeface="Avenir LT Std 65 Medium" panose="020B0603020203020204" pitchFamily="34" charset="0"/>
              <a:ea typeface="+mn-ea"/>
              <a:cs typeface="+mn-cs"/>
            </a:rPr>
            <a:t>Since 2011 there is a State surtax. In 2011 this surtax was 2% for taxable profit above 2,000,000 euros. In 2012 it was 3% for taxable profit above 1,500,000 euros and 5% for taxable profit above 10,000,000. In 2013 it is 3% for taxable profit above 1,500,000 euros and 5% for taxable profit above 7,500,000. In 2014 it is 3% for taxable profit above 1,500,000 euros, 5% for taxable profit above 7,500,000 and 7% for taxable profit above 35,000,000 euros.</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Slovak Republic: </a:t>
          </a:r>
          <a:r>
            <a:rPr lang="en-US" sz="900" b="0" i="0">
              <a:solidFill>
                <a:schemeClr val="dk1"/>
              </a:solidFill>
              <a:effectLst/>
              <a:latin typeface="Avenir LT Std 65 Medium" panose="020B0603020203020204" pitchFamily="34" charset="0"/>
              <a:ea typeface="+mn-ea"/>
              <a:cs typeface="+mn-cs"/>
            </a:rPr>
            <a:t>As of 2014, there is a minimum tax, called tax license, at three levels: EUR 480 for small corporations, not registered to VAT; EUR 960 for small corporations, registered to VAT and EUR 2,880 for large companies (turnover over EUR 500,000). These minimum amounts have to be paid if the tax calculated on the actual taxable income is lower. The minimum tax is paid as the ordinary CIT, i.e. when tax return is filed. The difference between the minimum tax and the tax calculated based on taxable income may be carried forward and deducted from tax liability up to 3 years. Companies in the first year of existence and non-profit organizations are exempt.</a:t>
          </a:r>
        </a:p>
        <a:p>
          <a:r>
            <a:rPr lang="en-US" sz="900">
              <a:solidFill>
                <a:schemeClr val="dk1"/>
              </a:solidFill>
              <a:effectLst/>
              <a:latin typeface="Avenir LT Std 65 Medium" pitchFamily="34" charset="0"/>
              <a:ea typeface="+mn-ea"/>
              <a:cs typeface="Arial" panose="020B0604020202020204" pitchFamily="34" charset="0"/>
            </a:rPr>
            <a:t>Switzerland: </a:t>
          </a:r>
          <a:r>
            <a:rPr lang="en-US" sz="900" b="0" i="0">
              <a:solidFill>
                <a:schemeClr val="dk1"/>
              </a:solidFill>
              <a:effectLst/>
              <a:latin typeface="Avenir LT Std 65 Medium" panose="020B0603020203020204" pitchFamily="34" charset="0"/>
              <a:ea typeface="+mn-ea"/>
              <a:cs typeface="+mn-cs"/>
            </a:rPr>
            <a:t>Church taxes, which cannot be avoided by enterprises, are included.</a:t>
          </a:r>
        </a:p>
        <a:p>
          <a:r>
            <a:rPr lang="en-US" sz="900" b="0" i="0">
              <a:solidFill>
                <a:schemeClr val="dk1"/>
              </a:solidFill>
              <a:effectLst/>
              <a:latin typeface="Avenir LT Std 65 Medium" panose="020B0603020203020204" pitchFamily="34" charset="0"/>
              <a:ea typeface="+mn-ea"/>
              <a:cs typeface="+mn-cs"/>
            </a:rPr>
            <a:t>Turkey: Corporate income tax is applied at 20 % rate on corporate earnings, Taxpayers (only for income from commercial activities and agriculture in limited tax liability cases) pay advance tax at the rate of corporate tax, these payments are deducted from corporate tax of current period.</a:t>
          </a:r>
        </a:p>
        <a:p>
          <a:r>
            <a:rPr lang="en-US" sz="900">
              <a:solidFill>
                <a:schemeClr val="dk1"/>
              </a:solidFill>
              <a:effectLst/>
              <a:latin typeface="Avenir LT Std 65 Medium" pitchFamily="34" charset="0"/>
              <a:ea typeface="+mn-ea"/>
              <a:cs typeface="Arial" panose="020B0604020202020204" pitchFamily="34" charset="0"/>
            </a:rPr>
            <a:t>United Kingdom: Has a non-calendar tax year, the rates shown are those in effect as of 6 April.</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United States: </a:t>
          </a:r>
          <a:r>
            <a:rPr lang="en-US" sz="900" b="0" i="0">
              <a:solidFill>
                <a:schemeClr val="dk1"/>
              </a:solidFill>
              <a:effectLst/>
              <a:latin typeface="Avenir LT Std 65 Medium" panose="020B0603020203020204" pitchFamily="34" charset="0"/>
              <a:ea typeface="+mn-ea"/>
              <a:cs typeface="+mn-cs"/>
            </a:rPr>
            <a:t>The sub-central rate is a weighted average of corporate income tax rates for each of the 50 states plus the District of Columbia. See Explanatory Annex for more details.</a:t>
          </a:r>
        </a:p>
        <a:p>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Source:</a:t>
          </a:r>
          <a:r>
            <a:rPr lang="en-US" sz="900">
              <a:solidFill>
                <a:schemeClr val="dk1"/>
              </a:solidFill>
              <a:effectLst/>
              <a:latin typeface="Avenir LT Std 65 Medium" pitchFamily="34" charset="0"/>
              <a:ea typeface="+mn-ea"/>
              <a:cs typeface="Arial" panose="020B0604020202020204" pitchFamily="34" charset="0"/>
            </a:rPr>
            <a:t> OECD Tax Database, Table II.1.</a:t>
          </a:r>
          <a:endParaRPr lang="en-US" sz="900">
            <a:latin typeface="Avenir LT Std 65 Medium" pitchFamily="34" charset="0"/>
            <a:cs typeface="Arial" panose="020B0604020202020204" pitchFamily="34"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42</xdr:row>
      <xdr:rowOff>0</xdr:rowOff>
    </xdr:from>
    <xdr:to>
      <xdr:col>5</xdr:col>
      <xdr:colOff>733425</xdr:colOff>
      <xdr:row>94</xdr:row>
      <xdr:rowOff>105833</xdr:rowOff>
    </xdr:to>
    <xdr:sp macro="" textlink="">
      <xdr:nvSpPr>
        <xdr:cNvPr id="2" name="Text Box 2">
          <a:extLst>
            <a:ext uri="{FF2B5EF4-FFF2-40B4-BE49-F238E27FC236}">
              <a16:creationId xmlns:a16="http://schemas.microsoft.com/office/drawing/2014/main" id="{00000000-0008-0000-1A00-000002000000}"/>
            </a:ext>
          </a:extLst>
        </xdr:cNvPr>
        <xdr:cNvSpPr txBox="1">
          <a:spLocks noChangeArrowheads="1"/>
        </xdr:cNvSpPr>
      </xdr:nvSpPr>
      <xdr:spPr bwMode="auto">
        <a:xfrm>
          <a:off x="0" y="6924675"/>
          <a:ext cx="6019800" cy="8525933"/>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cs typeface="Arial" pitchFamily="34" charset="0"/>
          </a:endParaRPr>
        </a:p>
        <a:p>
          <a:pPr rtl="0" eaLnBrk="1" fontAlgn="auto" latinLnBrk="0" hangingPunct="1"/>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P</a:t>
          </a:r>
          <a:r>
            <a:rPr lang="en-US" sz="900" b="0" i="0" baseline="0">
              <a:latin typeface="Arial" pitchFamily="34" charset="0"/>
              <a:ea typeface="+mn-ea"/>
              <a:cs typeface="Arial" pitchFamily="34" charset="0"/>
            </a:rPr>
            <a:t>rogressive scale (30-40-50-55%), but half-rate for distributed profits, which did not include the corporate tax itself.  For distributed profits equal to after-tax-profits, the (average and marginal) top CIT rate was 37,9% on before-tax-profits.   There was also a business tax of 15% (tax rate 5%, multiplier 300%) on adjusted profits. As this tax was deductible from its own base, the effective rate was about 13%. Assuming no adjustments and taking into account the deductiblity of the bussiness tax from the corporate tax base, corporate profits were taxed at 46% at the companies' level.</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hese are the rates applying to income earned in 1988, to be liquidated in 1989. The rates do not include the local business tax (Taxe professionnelle) or the turnover based solidarity tax (Contribution de Solidarité)</a:t>
          </a:r>
          <a:endParaRPr lang="en-US" sz="900" b="0" i="0">
            <a:latin typeface="Arial" pitchFamily="34" charset="0"/>
            <a:ea typeface="+mn-ea"/>
            <a:cs typeface="Arial" pitchFamily="34" charset="0"/>
          </a:endParaRPr>
        </a:p>
        <a:p>
          <a:pPr rtl="0" eaLnBrk="1" fontAlgn="auto" latinLnBrk="0" hangingPunct="1"/>
          <a:r>
            <a:rPr lang="en-US" sz="900" b="0" i="0" baseline="0">
              <a:latin typeface="Arial" pitchFamily="34" charset="0"/>
              <a:ea typeface="+mn-ea"/>
              <a:cs typeface="Arial" pitchFamily="34" charset="0"/>
            </a:rPr>
            <a:t>(d) 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hese rates include the local income tax (Imposta Locale sui Redditi; ILOR), deductible from IRPEG.</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A profit-sharing tax is levied at a rate of 20 per cent on the inflation-adjusted profit. The profit-sharing tax is levied on the income-after-central government tax and the profit-sharing tax is deductible against the central goverment tax in the following year. For reasons of simplification, this double deductibilty is presented for this tax year. The rules for the central government tax are independent of the size of the company while there is a threshold for the profit-sharing tax.</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42</xdr:row>
      <xdr:rowOff>0</xdr:rowOff>
    </xdr:from>
    <xdr:to>
      <xdr:col>5</xdr:col>
      <xdr:colOff>733425</xdr:colOff>
      <xdr:row>94</xdr:row>
      <xdr:rowOff>105833</xdr:rowOff>
    </xdr:to>
    <xdr:sp macro="" textlink="">
      <xdr:nvSpPr>
        <xdr:cNvPr id="2" name="Text Box 2">
          <a:extLst>
            <a:ext uri="{FF2B5EF4-FFF2-40B4-BE49-F238E27FC236}">
              <a16:creationId xmlns:a16="http://schemas.microsoft.com/office/drawing/2014/main" id="{00000000-0008-0000-1B00-000002000000}"/>
            </a:ext>
          </a:extLst>
        </xdr:cNvPr>
        <xdr:cNvSpPr txBox="1">
          <a:spLocks noChangeArrowheads="1"/>
        </xdr:cNvSpPr>
      </xdr:nvSpPr>
      <xdr:spPr bwMode="auto">
        <a:xfrm>
          <a:off x="0" y="6924675"/>
          <a:ext cx="6010275" cy="8525933"/>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cs typeface="Arial" pitchFamily="34" charset="0"/>
          </a:endParaRPr>
        </a:p>
        <a:p>
          <a:pPr rtl="0" eaLnBrk="1" fontAlgn="auto" latinLnBrk="0" hangingPunct="1"/>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P</a:t>
          </a:r>
          <a:r>
            <a:rPr lang="en-US" sz="900" b="0" i="0" baseline="0">
              <a:latin typeface="Arial" pitchFamily="34" charset="0"/>
              <a:ea typeface="+mn-ea"/>
              <a:cs typeface="Arial" pitchFamily="34" charset="0"/>
            </a:rPr>
            <a:t>rogressive scale (30-40-50-55%), but half-rate for distributed profits, which did not include the corporate tax itself.  For distributed profits equal to after-tax-profits, the (average and marginal) top CIT rate was 37,9% on before-tax-profits.   There was also a business tax of 15% (tax rate 5%, multiplier 300%) on adjusted profits. As this tax was deductible from its own base, the effective rate was about 13%. Assuming no adjustments and taking into account the deductiblity of the bussiness tax from the corporate tax base, corporate profits were taxed at 46% at the companies' level.</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hese are the rates applying to income earned in 1987, to be liquidated in 1988. The rates do not include the local business tax (Taxe professionnelle) or the turnover based solidarity tax (Contribution de Solidarité)</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hese rates include the local income tax (Imposta Locale sui Redditi; ILOR), deductible from IRPEG.</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A profit-sharing tax is levied at a rate of 20 per cent on the inflation-adjusted profit. The profit-sharing tax is levied on the income-after-central government tax and the profit-sharing tax is deductible against the central goverment tax in the following year. For reasons of simplification, this double deductibilty is presented for this tax year. The rules for the central government tax are independent of the size of the company while there is a threshold for the profit-sharing tax.</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42</xdr:row>
      <xdr:rowOff>0</xdr:rowOff>
    </xdr:from>
    <xdr:to>
      <xdr:col>6</xdr:col>
      <xdr:colOff>0</xdr:colOff>
      <xdr:row>96</xdr:row>
      <xdr:rowOff>133350</xdr:rowOff>
    </xdr:to>
    <xdr:sp macro="" textlink="">
      <xdr:nvSpPr>
        <xdr:cNvPr id="2" name="Text Box 2">
          <a:extLst>
            <a:ext uri="{FF2B5EF4-FFF2-40B4-BE49-F238E27FC236}">
              <a16:creationId xmlns:a16="http://schemas.microsoft.com/office/drawing/2014/main" id="{00000000-0008-0000-1C00-000002000000}"/>
            </a:ext>
          </a:extLst>
        </xdr:cNvPr>
        <xdr:cNvSpPr txBox="1">
          <a:spLocks noChangeArrowheads="1"/>
        </xdr:cNvSpPr>
      </xdr:nvSpPr>
      <xdr:spPr bwMode="auto">
        <a:xfrm>
          <a:off x="0" y="6943725"/>
          <a:ext cx="5972175" cy="8877300"/>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cs typeface="Arial" pitchFamily="34" charset="0"/>
          </a:endParaRPr>
        </a:p>
        <a:p>
          <a:pPr rtl="0" eaLnBrk="1" fontAlgn="auto" latinLnBrk="0" hangingPunct="1"/>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P</a:t>
          </a:r>
          <a:r>
            <a:rPr lang="en-US" sz="900" b="0" i="0" baseline="0">
              <a:latin typeface="Arial" pitchFamily="34" charset="0"/>
              <a:ea typeface="+mn-ea"/>
              <a:cs typeface="Arial" pitchFamily="34" charset="0"/>
            </a:rPr>
            <a:t>rogressive scale (30-40-50-55%), but half-rate for distributed profits, which did not include the corporate tax itself.  For distributed profits equal to after-tax-profits, the (average and marginal) top CIT rate was 37,9% on before-tax-profits.   There was also a business tax of 15% (tax rate 5%, multiplier 300%) on adjusted profits. As this tax was deductible from its own base, the effective rate was about 13%. Assuming no adjustments and taking into account the deductiblity of the bussiness tax from the corporate tax base, corporate profits were taxed at 46% at the companies' level.</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hese are the rates applying to income earned in 1986, to be liquidated in 1987. The rates do not include the local business tax (Taxe professionnelle) or the turnover based solidarity tax (Contribution de Solidarité)</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hese rates include the local income tax (Imposta Locale sui Redditi; ILOR), deductible from IRPEG.</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F</a:t>
          </a:r>
          <a:r>
            <a:rPr lang="en-US" sz="900" b="0" i="0" baseline="0">
              <a:latin typeface="Arial" pitchFamily="34" charset="0"/>
              <a:ea typeface="+mn-ea"/>
              <a:cs typeface="Arial" pitchFamily="34" charset="0"/>
            </a:rPr>
            <a:t>rom 1980 to 1986, corporations paid their tax according to a tax table with rates between 5 and 42%.</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A profit-sharing tax is levied at a rate of 20 per cent on the inflation-adjusted profit. The profit-sharing tax is levied on the income-after-central government tax and the profit-sharing tax is deductible against the central goverment tax in the following year. For reasons of simplification, this double deductibilty is presented for this tax year. The rules for the central government tax are independent of the size of the company while there is a threshold for the profit-sharing tax.</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(k)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42</xdr:row>
      <xdr:rowOff>0</xdr:rowOff>
    </xdr:from>
    <xdr:to>
      <xdr:col>5</xdr:col>
      <xdr:colOff>714375</xdr:colOff>
      <xdr:row>94</xdr:row>
      <xdr:rowOff>105833</xdr:rowOff>
    </xdr:to>
    <xdr:sp macro="" textlink="">
      <xdr:nvSpPr>
        <xdr:cNvPr id="2" name="Text Box 2">
          <a:extLst>
            <a:ext uri="{FF2B5EF4-FFF2-40B4-BE49-F238E27FC236}">
              <a16:creationId xmlns:a16="http://schemas.microsoft.com/office/drawing/2014/main" id="{00000000-0008-0000-1D00-000002000000}"/>
            </a:ext>
          </a:extLst>
        </xdr:cNvPr>
        <xdr:cNvSpPr txBox="1">
          <a:spLocks noChangeArrowheads="1"/>
        </xdr:cNvSpPr>
      </xdr:nvSpPr>
      <xdr:spPr bwMode="auto">
        <a:xfrm>
          <a:off x="0" y="6943725"/>
          <a:ext cx="6019800" cy="8525933"/>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cs typeface="Arial" pitchFamily="34" charset="0"/>
          </a:endParaRPr>
        </a:p>
        <a:p>
          <a:pPr rtl="0" eaLnBrk="1" fontAlgn="auto" latinLnBrk="0" hangingPunct="1"/>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P</a:t>
          </a:r>
          <a:r>
            <a:rPr lang="en-US" sz="900" b="0" i="0" baseline="0">
              <a:latin typeface="Arial" pitchFamily="34" charset="0"/>
              <a:ea typeface="+mn-ea"/>
              <a:cs typeface="Arial" pitchFamily="34" charset="0"/>
            </a:rPr>
            <a:t>rogressive scale (30-40-50-55%), but half-rate for distributed profits, which did not include the corporate tax itself.  For distributed profits equal to after-tax-profits, the (average and marginal) top CIT rate was 37,9% on before-tax-profits.   There was also a business tax of 15% (tax rate 5%, multiplier 300%) on adjusted profits. As this tax was deductible from its own base, the effective rate was about 13%. Assuming no adjustments and taking into account the deductiblity of the bussiness tax from the corporate tax base, corporate profits were taxed at 46% at the companies' level.</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hese are the rates applying to income earned in 1985, to be liquidated in 1986. The rates do not include the local business tax (Taxe professionnelle) or the turnover based solidarity tax (Contribution de Solidarité)</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hese rates include the local income tax (Imposta Locale sui Redditi; ILOR), deductible from IRPEG.</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F</a:t>
          </a:r>
          <a:r>
            <a:rPr lang="en-US" sz="900" b="0" i="0" baseline="0">
              <a:latin typeface="Arial" pitchFamily="34" charset="0"/>
              <a:ea typeface="+mn-ea"/>
              <a:cs typeface="Arial" pitchFamily="34" charset="0"/>
            </a:rPr>
            <a:t>rom 1980 to 1986, corporations paid their tax according to a tax table with rates between 5 and 42%.</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A profit-sharing tax</a:t>
          </a:r>
          <a:r>
            <a:rPr lang="en-US" sz="900" b="0" i="0" baseline="0">
              <a:latin typeface="Arial" pitchFamily="34" charset="0"/>
              <a:ea typeface="+mn-ea"/>
              <a:cs typeface="Arial" pitchFamily="34" charset="0"/>
            </a:rPr>
            <a:t> is</a:t>
          </a:r>
          <a:r>
            <a:rPr lang="en-US" sz="900" b="0" i="0">
              <a:latin typeface="Arial" pitchFamily="34" charset="0"/>
              <a:ea typeface="+mn-ea"/>
              <a:cs typeface="Arial" pitchFamily="34" charset="0"/>
            </a:rPr>
            <a:t> levied at a rate of 20 per cent on the inflation-adjusted profit. The profit-sharing tax is levied on the income-after-central government tax and the profit-sharing tax is deductible against the central goverment tax in the following year. For reasons of simplification, this double deductibilty is presented for this tax year. The rules for the central government tax are independent of the size of the company while there is a threshold for the profit-sharing tax.</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(k)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9524</xdr:colOff>
      <xdr:row>42</xdr:row>
      <xdr:rowOff>0</xdr:rowOff>
    </xdr:from>
    <xdr:to>
      <xdr:col>6</xdr:col>
      <xdr:colOff>0</xdr:colOff>
      <xdr:row>95</xdr:row>
      <xdr:rowOff>142875</xdr:rowOff>
    </xdr:to>
    <xdr:sp macro="" textlink="">
      <xdr:nvSpPr>
        <xdr:cNvPr id="2" name="Text Box 2">
          <a:extLst>
            <a:ext uri="{FF2B5EF4-FFF2-40B4-BE49-F238E27FC236}">
              <a16:creationId xmlns:a16="http://schemas.microsoft.com/office/drawing/2014/main" id="{00000000-0008-0000-1E00-000002000000}"/>
            </a:ext>
          </a:extLst>
        </xdr:cNvPr>
        <xdr:cNvSpPr txBox="1">
          <a:spLocks noChangeArrowheads="1"/>
        </xdr:cNvSpPr>
      </xdr:nvSpPr>
      <xdr:spPr bwMode="auto">
        <a:xfrm>
          <a:off x="9524" y="6943725"/>
          <a:ext cx="6019801" cy="8724900"/>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cs typeface="Arial" pitchFamily="34" charset="0"/>
          </a:endParaRPr>
        </a:p>
        <a:p>
          <a:pPr rtl="0" eaLnBrk="1" fontAlgn="auto" latinLnBrk="0" hangingPunct="1"/>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P</a:t>
          </a:r>
          <a:r>
            <a:rPr lang="en-US" sz="900" b="0" i="0" baseline="0">
              <a:latin typeface="Arial" pitchFamily="34" charset="0"/>
              <a:ea typeface="+mn-ea"/>
              <a:cs typeface="Arial" pitchFamily="34" charset="0"/>
            </a:rPr>
            <a:t>rogressive scale (30-40-50-55%), but half-rate for distributed profits, which did not include the corporate tax itself.  For distributed profits equal to after-tax-profits, the (average and marginal) top CIT rate was 37,9% on before-tax-profits.   There was also a business tax of 15% (tax rate 5%, multiplier 300%) on adjusted profits. As this tax was deductible from its own base, the effective rate was about 13%. Assuming no adjustments and taking into account the deductiblity of the bussiness tax from the corporate tax base, corporate profits were taxed at 46% at the companies' level.</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hese are the rates applying to income earned in 1984, to be liquidated in 1985. The rates do not include the local business tax (Taxe professionnelle) or the turnover based solidarity tax (Contribution de Solidarité)</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hese rates include the local income tax (Imposta Locale sui Redditi; ILOR), deductible from IRPEG.</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F</a:t>
          </a:r>
          <a:r>
            <a:rPr lang="en-US" sz="900" b="0" i="0" baseline="0">
              <a:latin typeface="Arial" pitchFamily="34" charset="0"/>
              <a:ea typeface="+mn-ea"/>
              <a:cs typeface="Arial" pitchFamily="34" charset="0"/>
            </a:rPr>
            <a:t>rom 1980 to 1986, corporations paid their tax according to a tax table with rates between 5 and 42%.</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In this year, the sub-central government corporate tax was abolished</a:t>
          </a:r>
          <a:r>
            <a:rPr lang="en-US" sz="900" b="0" i="0" baseline="0">
              <a:latin typeface="Arial" pitchFamily="34" charset="0"/>
              <a:ea typeface="+mn-ea"/>
              <a:cs typeface="Arial" pitchFamily="34" charset="0"/>
            </a:rPr>
            <a:t> and a profit-sharing tax, levied at a rate of 20 per cent on the inflation-adjusted profit, was introduced. The profit-sharing tax is levied on the income-after-central government tax and the profit-sharing tax is deductible against the central goverment tax in the following year. For reasons of simplification, this double deductibilty is presented for this tax year. The rules for the central government tax are independent of the size of the company while there is a threshold for the profit-sharing tax.</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(k)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19050</xdr:colOff>
      <xdr:row>42</xdr:row>
      <xdr:rowOff>0</xdr:rowOff>
    </xdr:from>
    <xdr:to>
      <xdr:col>5</xdr:col>
      <xdr:colOff>733425</xdr:colOff>
      <xdr:row>92</xdr:row>
      <xdr:rowOff>22225</xdr:rowOff>
    </xdr:to>
    <xdr:sp macro="" textlink="">
      <xdr:nvSpPr>
        <xdr:cNvPr id="3" name="Text Box 2">
          <a:extLst>
            <a:ext uri="{FF2B5EF4-FFF2-40B4-BE49-F238E27FC236}">
              <a16:creationId xmlns:a16="http://schemas.microsoft.com/office/drawing/2014/main" id="{00000000-0008-0000-1F00-000003000000}"/>
            </a:ext>
          </a:extLst>
        </xdr:cNvPr>
        <xdr:cNvSpPr txBox="1">
          <a:spLocks noChangeArrowheads="1"/>
        </xdr:cNvSpPr>
      </xdr:nvSpPr>
      <xdr:spPr bwMode="auto">
        <a:xfrm>
          <a:off x="19050" y="6943725"/>
          <a:ext cx="6067425" cy="8118475"/>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cs typeface="Arial" pitchFamily="34" charset="0"/>
          </a:endParaRPr>
        </a:p>
        <a:p>
          <a:pPr rtl="0" eaLnBrk="1" fontAlgn="auto" latinLnBrk="0" hangingPunct="1"/>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P</a:t>
          </a:r>
          <a:r>
            <a:rPr lang="en-US" sz="900" b="0" i="0" baseline="0">
              <a:latin typeface="Arial" pitchFamily="34" charset="0"/>
              <a:ea typeface="+mn-ea"/>
              <a:cs typeface="Arial" pitchFamily="34" charset="0"/>
            </a:rPr>
            <a:t>rogressive scale (30-40-50-55%), but half-rate for distributed profits, which did not include the corporate tax itself.  For distributed profits equal to after-tax-profits, the (average and marginal) top CIT rate was 37,9% on before-tax-profits.   There was also a business tax of 15% (tax rate 5%, multiplier 300%) on adjusted profits. As this tax was deductible from its own base, the effective rate was about 13%. Assuming no adjustments and taking into account the deductiblity of the bussiness tax from the corporate tax base, corporate profits were taxed at 46% at the companies' level.</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hese are the rates applying to income earned in 1983, to be liquidated in 1984. The rates do not include the local business tax (Taxe professionnelle) or the turnover based solidarity tax (Contribution de Solidarité)</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hese rates include the local income tax (Imposta Locale sui Redditi; ILOR), deductible from IRPEG.</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F</a:t>
          </a:r>
          <a:r>
            <a:rPr lang="en-US" sz="900" b="0" i="0" baseline="0">
              <a:latin typeface="Arial" pitchFamily="34" charset="0"/>
              <a:ea typeface="+mn-ea"/>
              <a:cs typeface="Arial" pitchFamily="34" charset="0"/>
            </a:rPr>
            <a:t>rom 1980 to 1986, corporations paid their tax according to a tax table with rates between 5 and 42%.</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T</a:t>
          </a:r>
          <a:r>
            <a:rPr lang="en-US" sz="900" b="0" i="0" baseline="0">
              <a:latin typeface="Arial" pitchFamily="34" charset="0"/>
              <a:ea typeface="+mn-ea"/>
              <a:cs typeface="Arial" pitchFamily="34" charset="0"/>
            </a:rPr>
            <a:t>he sub-central government income tax rate is deductible against the central government corporate income tax. The rules are independent of the size of the company.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(k)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xdr:colOff>
      <xdr:row>42</xdr:row>
      <xdr:rowOff>0</xdr:rowOff>
    </xdr:from>
    <xdr:to>
      <xdr:col>6</xdr:col>
      <xdr:colOff>1</xdr:colOff>
      <xdr:row>86</xdr:row>
      <xdr:rowOff>115957</xdr:rowOff>
    </xdr:to>
    <xdr:sp macro="" textlink="">
      <xdr:nvSpPr>
        <xdr:cNvPr id="3" name="Text Box 2">
          <a:extLst>
            <a:ext uri="{FF2B5EF4-FFF2-40B4-BE49-F238E27FC236}">
              <a16:creationId xmlns:a16="http://schemas.microsoft.com/office/drawing/2014/main" id="{00000000-0008-0000-2000-000003000000}"/>
            </a:ext>
          </a:extLst>
        </xdr:cNvPr>
        <xdr:cNvSpPr txBox="1">
          <a:spLocks noChangeArrowheads="1"/>
        </xdr:cNvSpPr>
      </xdr:nvSpPr>
      <xdr:spPr bwMode="auto">
        <a:xfrm>
          <a:off x="1" y="6943725"/>
          <a:ext cx="6057900" cy="7240657"/>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algn="just" rtl="0">
            <a:lnSpc>
              <a:spcPts val="1100"/>
            </a:lnSpc>
            <a:defRPr sz="1000"/>
          </a:pPr>
          <a:r>
            <a:rPr lang="en-US" sz="900" b="0" i="0" strike="noStrike">
              <a:solidFill>
                <a:srgbClr val="000000"/>
              </a:solidFill>
              <a:latin typeface="Arial" pitchFamily="34" charset="0"/>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p>
        <a:p>
          <a:pPr algn="just" rtl="0">
            <a:lnSpc>
              <a:spcPts val="1100"/>
            </a:lnSpc>
            <a:defRPr sz="1000"/>
          </a:pPr>
          <a:r>
            <a:rPr lang="en-US" sz="900" b="0" i="0" strike="noStrike">
              <a:solidFill>
                <a:srgbClr val="000000"/>
              </a:solidFill>
              <a:latin typeface="Arial" pitchFamily="34" charset="0"/>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p>
        <a:p>
          <a:pPr algn="just" rtl="0">
            <a:lnSpc>
              <a:spcPts val="1100"/>
            </a:lnSpc>
            <a:defRPr sz="1000"/>
          </a:pPr>
          <a:r>
            <a:rPr lang="en-US" sz="900" b="0" i="0" strike="noStrike">
              <a:solidFill>
                <a:srgbClr val="000000"/>
              </a:solidFill>
              <a:latin typeface="Arial" pitchFamily="34" charset="0"/>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p>
        <a:p>
          <a:pPr algn="just" rtl="0">
            <a:lnSpc>
              <a:spcPts val="1100"/>
            </a:lnSpc>
            <a:defRPr sz="1000"/>
          </a:pPr>
          <a:r>
            <a:rPr lang="en-US" sz="900" b="0" i="0" strike="noStrike">
              <a:solidFill>
                <a:srgbClr val="000000"/>
              </a:solidFill>
              <a:latin typeface="Arial" pitchFamily="34" charset="0"/>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p>
        <a:p>
          <a:pPr algn="just" rtl="0">
            <a:lnSpc>
              <a:spcPts val="1100"/>
            </a:lnSpc>
            <a:defRPr sz="1000"/>
          </a:pPr>
          <a:r>
            <a:rPr lang="en-US" sz="900" b="0" i="0" strike="noStrike">
              <a:solidFill>
                <a:srgbClr val="000000"/>
              </a:solidFill>
              <a:latin typeface="Arial" pitchFamily="34" charset="0"/>
              <a:cs typeface="Arial" pitchFamily="34" charset="0"/>
            </a:rPr>
            <a:t>5. This column shows the basic combined central and sub-central (statutory) corporate income tax rate given by the adjusted central government rate plus the sub-central rate. </a:t>
          </a:r>
        </a:p>
        <a:p>
          <a:pPr algn="just" rtl="0">
            <a:lnSpc>
              <a:spcPts val="1100"/>
            </a:lnSpc>
            <a:defRPr sz="1000"/>
          </a:pPr>
          <a:r>
            <a:rPr lang="en-US" sz="900" b="0" i="0" strike="noStrike">
              <a:solidFill>
                <a:srgbClr val="000000"/>
              </a:solidFill>
              <a:latin typeface="Arial" pitchFamily="34" charset="0"/>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p>
        <a:p>
          <a:pPr marL="0" marR="0" indent="0" algn="just" defTabSz="914400" rtl="0" eaLnBrk="1" fontAlgn="auto" latinLnBrk="0" hangingPunct="1">
            <a:lnSpc>
              <a:spcPts val="1100"/>
            </a:lnSpc>
            <a:spcBef>
              <a:spcPts val="0"/>
            </a:spcBef>
            <a:spcAft>
              <a:spcPts val="0"/>
            </a:spcAft>
            <a:buClrTx/>
            <a:buSzTx/>
            <a:buFontTx/>
            <a:buNone/>
            <a:tabLst/>
            <a:defRPr sz="1000"/>
          </a:pPr>
          <a:endParaRPr lang="en-US" sz="900" b="0" i="0" strike="noStrike">
            <a:solidFill>
              <a:srgbClr val="000000"/>
            </a:solidFill>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(b) P</a:t>
          </a:r>
          <a:r>
            <a:rPr lang="en-US" sz="900" b="0" i="0" baseline="0">
              <a:latin typeface="Arial" pitchFamily="34" charset="0"/>
              <a:ea typeface="+mn-ea"/>
              <a:cs typeface="Arial" pitchFamily="34" charset="0"/>
            </a:rPr>
            <a:t>rogressive scale (30-40-50-55%), but half-rate for distributed profits, which did not include the corporate tax itself.  For distributed profits equal to after-tax-profits, the (average and marginal) top CIT rate was 37,9% on before-tax-profits.   There was also a business tax of 15% (tax rate 5%, multiplier 300%) on adjusted profits. As this tax was deductible from its own base, the effective rate was about 13%. Assuming no adjustments and taking into account the deductiblity of the bussiness tax from the corporate tax base, corporate profits were taxed at 46% at the companies' level.</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hese are the rates applying to income earned in 1982, to be liquidated in 1983. The rates do not include the local business tax (Taxe professionnelle) or the turnover based solidarity tax (Contribution de Solidarité)</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hese rates include the local income tax (Imposta Locale sui Redditi; ILOR), deductible from IRPEG.</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F</a:t>
          </a:r>
          <a:r>
            <a:rPr lang="en-US" sz="900" b="0" i="0" baseline="0">
              <a:latin typeface="Arial" pitchFamily="34" charset="0"/>
              <a:ea typeface="+mn-ea"/>
              <a:cs typeface="Arial" pitchFamily="34" charset="0"/>
            </a:rPr>
            <a:t>rom 1980 to 1986, corporations paid their tax according to a tax table with rates between 5 and 42%.</a:t>
          </a:r>
          <a:endParaRPr lang="en-GB"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(g)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(h) T</a:t>
          </a:r>
          <a:r>
            <a:rPr lang="en-US" sz="900" b="0" i="0" baseline="0">
              <a:latin typeface="Arial" pitchFamily="34" charset="0"/>
              <a:ea typeface="+mn-ea"/>
              <a:cs typeface="Arial" pitchFamily="34" charset="0"/>
            </a:rPr>
            <a:t>he sub-central government income tax rate is deductible against the central government corporate income tax. The rules are independent of the size of the company.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cs typeface="Arial" pitchFamily="34" charset="0"/>
          </a:endParaRPr>
        </a:p>
        <a:p>
          <a:pPr rtl="0" eaLnBrk="1" fontAlgn="auto" latinLnBrk="0" hangingPunct="1">
            <a:lnSpc>
              <a:spcPts val="1200"/>
            </a:lnSpc>
          </a:pPr>
          <a:r>
            <a:rPr lang="en-US" sz="900" b="0" i="0">
              <a:latin typeface="Arial" pitchFamily="34" charset="0"/>
              <a:ea typeface="+mn-ea"/>
              <a:cs typeface="Arial" pitchFamily="34" charset="0"/>
            </a:rPr>
            <a:t>(k)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lnSpc>
              <a:spcPts val="1200"/>
            </a:lnSpc>
          </a:pPr>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lnSpc>
              <a:spcPts val="1200"/>
            </a:lnSpc>
          </a:pPr>
          <a:endParaRPr lang="en-US" sz="900" b="0" i="0">
            <a:latin typeface="Arial" pitchFamily="34" charset="0"/>
            <a:ea typeface="+mn-ea"/>
            <a:cs typeface="Arial" pitchFamily="34" charset="0"/>
          </a:endParaRPr>
        </a:p>
        <a:p>
          <a:pPr marL="0" marR="0" indent="0" algn="just" defTabSz="914400" rtl="0" eaLnBrk="1" fontAlgn="auto" latinLnBrk="0" hangingPunct="1">
            <a:lnSpc>
              <a:spcPts val="1100"/>
            </a:lnSpc>
            <a:spcBef>
              <a:spcPts val="0"/>
            </a:spcBef>
            <a:spcAft>
              <a:spcPts val="0"/>
            </a:spcAft>
            <a:buClrTx/>
            <a:buSzTx/>
            <a:buFontTx/>
            <a:buNone/>
            <a:tabLst/>
            <a:defRPr sz="1000"/>
          </a:pPr>
          <a:endParaRPr lang="en-US" sz="900" b="0" i="0" strike="noStrike">
            <a:solidFill>
              <a:srgbClr val="000000"/>
            </a:solidFill>
            <a:latin typeface="Arial" pitchFamily="34" charset="0"/>
            <a:ea typeface="+mn-ea"/>
            <a:cs typeface="Arial" pitchFamily="34" charset="0"/>
          </a:endParaRPr>
        </a:p>
        <a:p>
          <a:pPr algn="just" rtl="0">
            <a:lnSpc>
              <a:spcPts val="1100"/>
            </a:lnSpc>
            <a:defRPr sz="1000"/>
          </a:pPr>
          <a:endParaRPr lang="en-US" sz="900" b="0" i="0" strike="noStrike">
            <a:solidFill>
              <a:srgbClr val="000000"/>
            </a:solidFill>
            <a:latin typeface="Arial" pitchFamily="34" charset="0"/>
            <a:ea typeface="+mn-ea"/>
            <a:cs typeface="Arial" pitchFamily="34"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19050</xdr:colOff>
      <xdr:row>42</xdr:row>
      <xdr:rowOff>0</xdr:rowOff>
    </xdr:from>
    <xdr:to>
      <xdr:col>5</xdr:col>
      <xdr:colOff>733425</xdr:colOff>
      <xdr:row>84</xdr:row>
      <xdr:rowOff>74543</xdr:rowOff>
    </xdr:to>
    <xdr:sp macro="" textlink="">
      <xdr:nvSpPr>
        <xdr:cNvPr id="3" name="Text Box 2">
          <a:extLst>
            <a:ext uri="{FF2B5EF4-FFF2-40B4-BE49-F238E27FC236}">
              <a16:creationId xmlns:a16="http://schemas.microsoft.com/office/drawing/2014/main" id="{00000000-0008-0000-2100-000003000000}"/>
            </a:ext>
          </a:extLst>
        </xdr:cNvPr>
        <xdr:cNvSpPr txBox="1">
          <a:spLocks noChangeArrowheads="1"/>
        </xdr:cNvSpPr>
      </xdr:nvSpPr>
      <xdr:spPr bwMode="auto">
        <a:xfrm>
          <a:off x="19050" y="6943725"/>
          <a:ext cx="6029325" cy="6875393"/>
        </a:xfrm>
        <a:prstGeom prst="rect">
          <a:avLst/>
        </a:prstGeom>
        <a:solidFill>
          <a:srgbClr val="FFFFFF"/>
        </a:solidFill>
        <a:ln w="9525">
          <a:noFill/>
          <a:miter lim="800000"/>
          <a:headEnd/>
          <a:tailEnd/>
        </a:ln>
      </xdr:spPr>
      <xdr:txBody>
        <a:bodyPr vertOverflow="clip" wrap="square" lIns="27432" tIns="18288" rIns="27432" bIns="0" anchor="t" upright="1"/>
        <a:lstStyle/>
        <a:p>
          <a:pPr algn="just" rtl="0">
            <a:defRPr sz="1000"/>
          </a:pPr>
          <a:r>
            <a:rPr lang="en-US" sz="900" b="1" i="0" strike="noStrike">
              <a:solidFill>
                <a:srgbClr val="000000"/>
              </a:solidFill>
              <a:latin typeface="Arial" pitchFamily="34" charset="0"/>
              <a:cs typeface="Arial" pitchFamily="34" charset="0"/>
            </a:rPr>
            <a:t>Key to abbreviations:</a:t>
          </a:r>
        </a:p>
        <a:p>
          <a:pPr algn="just" rtl="0">
            <a:defRPr sz="1000"/>
          </a:pPr>
          <a:r>
            <a:rPr lang="en-US" sz="900" b="0" i="0" strike="noStrike">
              <a:solidFill>
                <a:srgbClr val="000000"/>
              </a:solidFill>
              <a:latin typeface="Arial" pitchFamily="34" charset="0"/>
              <a:cs typeface="Arial" pitchFamily="34" charset="0"/>
            </a:rPr>
            <a:t>n.a.: Data not provided</a:t>
          </a:r>
        </a:p>
        <a:p>
          <a:pPr algn="just" rtl="0">
            <a:defRPr sz="1000"/>
          </a:pPr>
          <a:endParaRPr lang="en-US" sz="900" b="0" i="0" strike="noStrike">
            <a:solidFill>
              <a:srgbClr val="000000"/>
            </a:solidFill>
            <a:latin typeface="Arial" pitchFamily="34" charset="0"/>
            <a:cs typeface="Arial" pitchFamily="34" charset="0"/>
          </a:endParaRPr>
        </a:p>
        <a:p>
          <a:pPr algn="just" rtl="0">
            <a:defRPr sz="1000"/>
          </a:pPr>
          <a:r>
            <a:rPr lang="en-US" sz="900" b="1" i="0" strike="noStrike">
              <a:solidFill>
                <a:srgbClr val="000000"/>
              </a:solidFill>
              <a:latin typeface="Arial" pitchFamily="34" charset="0"/>
              <a:cs typeface="Arial" pitchFamily="34" charset="0"/>
            </a:rPr>
            <a:t>Explanatory notes about the content of the table</a:t>
          </a:r>
          <a:endParaRPr lang="en-US" sz="900" b="0" i="0" strike="noStrike">
            <a:solidFill>
              <a:srgbClr val="000000"/>
            </a:solidFill>
            <a:latin typeface="Arial" pitchFamily="34" charset="0"/>
            <a:cs typeface="Arial" pitchFamily="34" charset="0"/>
          </a:endParaRPr>
        </a:p>
        <a:p>
          <a:pPr algn="just" rtl="0">
            <a:defRPr sz="1000"/>
          </a:pPr>
          <a:r>
            <a:rPr lang="en-US" sz="900" b="0" i="0" strike="noStrike">
              <a:solidFill>
                <a:srgbClr val="000000"/>
              </a:solidFill>
              <a:latin typeface="Arial" pitchFamily="34" charset="0"/>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p>
        <a:p>
          <a:pPr algn="just" rtl="0">
            <a:defRPr sz="1000"/>
          </a:pPr>
          <a:r>
            <a:rPr lang="en-US" sz="900" b="0" i="0" strike="noStrike">
              <a:solidFill>
                <a:srgbClr val="000000"/>
              </a:solidFill>
              <a:latin typeface="Arial" pitchFamily="34" charset="0"/>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p>
        <a:p>
          <a:pPr algn="just" rtl="0">
            <a:defRPr sz="1000"/>
          </a:pPr>
          <a:r>
            <a:rPr lang="en-US" sz="900" b="0" i="0" strike="noStrike">
              <a:solidFill>
                <a:srgbClr val="000000"/>
              </a:solidFill>
              <a:latin typeface="Arial" pitchFamily="34" charset="0"/>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p>
        <a:p>
          <a:pPr algn="just" rtl="0">
            <a:defRPr sz="1000"/>
          </a:pPr>
          <a:r>
            <a:rPr lang="en-US" sz="900" b="0" i="0" strike="noStrike">
              <a:solidFill>
                <a:srgbClr val="000000"/>
              </a:solidFill>
              <a:latin typeface="Arial" pitchFamily="34" charset="0"/>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p>
        <a:p>
          <a:pPr algn="just" rtl="0">
            <a:defRPr sz="1000"/>
          </a:pPr>
          <a:r>
            <a:rPr lang="en-US" sz="900" b="0" i="0" strike="noStrike">
              <a:solidFill>
                <a:srgbClr val="000000"/>
              </a:solidFill>
              <a:latin typeface="Arial" pitchFamily="34" charset="0"/>
              <a:cs typeface="Arial" pitchFamily="34" charset="0"/>
            </a:rPr>
            <a:t>5. This column shows the basic combined central and sub-central (statutory) corporate income tax rate given by the adjusted central government rate plus the sub-central rate. </a:t>
          </a:r>
        </a:p>
        <a:p>
          <a:pPr algn="just" rtl="0">
            <a:defRPr sz="1000"/>
          </a:pPr>
          <a:r>
            <a:rPr lang="en-US" sz="900" b="0" i="0" strike="noStrike">
              <a:solidFill>
                <a:srgbClr val="000000"/>
              </a:solidFill>
              <a:latin typeface="Arial" pitchFamily="34" charset="0"/>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p>
        <a:p>
          <a:pPr algn="just" rtl="0">
            <a:defRPr sz="1000"/>
          </a:pPr>
          <a:endParaRPr lang="en-US" sz="900" b="0" i="0" strike="noStrike">
            <a:solidFill>
              <a:srgbClr val="000000"/>
            </a:solidFill>
            <a:latin typeface="Arial" pitchFamily="34" charset="0"/>
            <a:cs typeface="Arial" pitchFamily="34" charset="0"/>
          </a:endParaRPr>
        </a:p>
        <a:p>
          <a:pPr algn="just" rtl="0">
            <a:defRPr sz="1000"/>
          </a:pPr>
          <a:r>
            <a:rPr lang="en-US" sz="900" b="1" i="0" strike="noStrike">
              <a:solidFill>
                <a:srgbClr val="000000"/>
              </a:solidFill>
              <a:latin typeface="Arial" pitchFamily="34" charset="0"/>
              <a:cs typeface="Arial" pitchFamily="34" charset="0"/>
            </a:rPr>
            <a:t>Country-specific footnotes: </a:t>
          </a:r>
          <a:endParaRPr lang="en-US" sz="900" b="0" i="0" strike="noStrike">
            <a:solidFill>
              <a:srgbClr val="000000"/>
            </a:solidFill>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900" b="0" i="0" strike="noStrike">
              <a:solidFill>
                <a:srgbClr val="000000"/>
              </a:solidFill>
              <a:latin typeface="Arial" pitchFamily="34" charset="0"/>
              <a:ea typeface="+mn-ea"/>
              <a:cs typeface="Arial" pitchFamily="34" charset="0"/>
            </a:rPr>
            <a:t>(a) Australia has</a:t>
          </a:r>
          <a:r>
            <a:rPr lang="en-US" sz="900" b="0" i="0" strike="noStrike" baseline="0">
              <a:solidFill>
                <a:srgbClr val="000000"/>
              </a:solidFill>
              <a:latin typeface="Arial" pitchFamily="34" charset="0"/>
              <a:ea typeface="+mn-ea"/>
              <a:cs typeface="Arial" pitchFamily="34" charset="0"/>
            </a:rPr>
            <a:t> a non-calendar tax year. T</a:t>
          </a:r>
          <a:r>
            <a:rPr kumimoji="0" lang="en-US" sz="900" b="0" i="0" u="none" strike="noStrike" kern="0" cap="none" spc="0" normalizeH="0" baseline="0" noProof="0">
              <a:ln>
                <a:noFill/>
              </a:ln>
              <a:solidFill>
                <a:srgbClr val="000000"/>
              </a:solidFill>
              <a:effectLst/>
              <a:uLnTx/>
              <a:uFillTx/>
              <a:latin typeface="Arial" pitchFamily="34" charset="0"/>
              <a:ea typeface="+mn-ea"/>
              <a:cs typeface="Arial" pitchFamily="34" charset="0"/>
            </a:rPr>
            <a:t>he rates shown are those in effect as of 1 July.</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900" b="0" i="0" strike="noStrike">
              <a:solidFill>
                <a:srgbClr val="000000"/>
              </a:solidFill>
              <a:latin typeface="Arial" pitchFamily="34" charset="0"/>
              <a:ea typeface="+mn-ea"/>
              <a:cs typeface="Arial" pitchFamily="34" charset="0"/>
            </a:rPr>
            <a:t>(b) P</a:t>
          </a:r>
          <a:r>
            <a:rPr kumimoji="0" lang="en-US" sz="900" b="0" i="0" u="none" strike="noStrike" kern="0" cap="none" spc="0" normalizeH="0" baseline="0" noProof="0">
              <a:ln>
                <a:noFill/>
              </a:ln>
              <a:solidFill>
                <a:srgbClr val="000000"/>
              </a:solidFill>
              <a:effectLst/>
              <a:uLnTx/>
              <a:uFillTx/>
              <a:latin typeface="Arial" pitchFamily="34" charset="0"/>
              <a:ea typeface="+mn-ea"/>
              <a:cs typeface="Arial" pitchFamily="34" charset="0"/>
            </a:rPr>
            <a:t>rogressive scale (30-40-50-55%), but half-rate for distributed profits, which did not include the corporate tax itself.  For distributed profits equal to after-tax-profits, the (average and marginal) top CIT rate was 37,9% on before-tax-profits.   There was also a business tax of 15% (tax rate 5%, multiplier 300%) on adjusted profits. As this tax was deductible from its own base, the effective rate was about 13%. Assuming no adjustments and taking into account the deductiblity of the bussiness tax from the corporate tax base, corporate profits were taxed at 46% at the companies' level.</a:t>
          </a:r>
          <a:endParaRPr lang="en-US" sz="900" b="0" i="0" strike="noStrike">
            <a:solidFill>
              <a:srgbClr val="000000"/>
            </a:solidFill>
            <a:latin typeface="Arial" pitchFamily="34" charset="0"/>
            <a:ea typeface="+mn-ea"/>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900" b="0" i="0" strike="noStrike">
              <a:solidFill>
                <a:srgbClr val="000000"/>
              </a:solidFill>
              <a:latin typeface="Arial" pitchFamily="34" charset="0"/>
              <a:ea typeface="+mn-ea"/>
              <a:cs typeface="Arial" pitchFamily="34" charset="0"/>
            </a:rPr>
            <a:t>(c) T</a:t>
          </a:r>
          <a:r>
            <a:rPr kumimoji="0" lang="en-US" sz="900" b="0" i="0" u="none" strike="noStrike" kern="0" cap="none" spc="0" normalizeH="0" baseline="0" noProof="0">
              <a:ln>
                <a:noFill/>
              </a:ln>
              <a:solidFill>
                <a:srgbClr val="000000"/>
              </a:solidFill>
              <a:effectLst/>
              <a:uLnTx/>
              <a:uFillTx/>
              <a:latin typeface="Arial" pitchFamily="34" charset="0"/>
              <a:ea typeface="+mn-ea"/>
              <a:cs typeface="Arial" pitchFamily="34" charset="0"/>
            </a:rPr>
            <a:t>hese are the rates applying to income earned in 1981, to be liquidated in 1982. The rates do not include the local business tax (Taxe professionnelle) or the turnover based solidarity tax (Contribution de Solidarité)</a:t>
          </a:r>
          <a:endParaRPr lang="en-US" sz="900" b="0" i="0" strike="noStrike">
            <a:solidFill>
              <a:srgbClr val="000000"/>
            </a:solidFill>
            <a:latin typeface="Arial" pitchFamily="34" charset="0"/>
            <a:ea typeface="+mn-ea"/>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900" b="0" i="0" strike="noStrike">
              <a:solidFill>
                <a:srgbClr val="000000"/>
              </a:solidFill>
              <a:latin typeface="Arial" pitchFamily="34" charset="0"/>
              <a:ea typeface="+mn-ea"/>
              <a:cs typeface="Arial" pitchFamily="34" charset="0"/>
            </a:rPr>
            <a:t>(d) T</a:t>
          </a:r>
          <a:r>
            <a:rPr kumimoji="0" lang="en-US" sz="900" b="0" i="0" u="none" strike="noStrike" kern="0" cap="none" spc="0" normalizeH="0" baseline="0" noProof="0">
              <a:ln>
                <a:noFill/>
              </a:ln>
              <a:solidFill>
                <a:srgbClr val="000000"/>
              </a:solidFill>
              <a:effectLst/>
              <a:uLnTx/>
              <a:uFillTx/>
              <a:latin typeface="Arial" pitchFamily="34" charset="0"/>
              <a:ea typeface="+mn-ea"/>
              <a:cs typeface="Arial" pitchFamily="34" charset="0"/>
            </a:rPr>
            <a:t>he rates include the regional trade tax (</a:t>
          </a:r>
          <a:r>
            <a:rPr kumimoji="0" lang="en-US" sz="900" b="0" i="1" u="none" strike="noStrike" kern="0" cap="none" spc="0" normalizeH="0" baseline="0" noProof="0">
              <a:ln>
                <a:noFill/>
              </a:ln>
              <a:solidFill>
                <a:srgbClr val="000000"/>
              </a:solidFill>
              <a:effectLst/>
              <a:uLnTx/>
              <a:uFillTx/>
              <a:latin typeface="Arial" pitchFamily="34" charset="0"/>
              <a:ea typeface="+mn-ea"/>
              <a:cs typeface="Arial" pitchFamily="34" charset="0"/>
            </a:rPr>
            <a:t>Gewerbesteuer</a:t>
          </a:r>
          <a:r>
            <a:rPr kumimoji="0" lang="en-US" sz="900" b="0" i="0" u="none" strike="noStrike" kern="0" cap="none" spc="0" normalizeH="0" baseline="0" noProof="0">
              <a:ln>
                <a:noFill/>
              </a:ln>
              <a:solidFill>
                <a:srgbClr val="000000"/>
              </a:solidFill>
              <a:effectLst/>
              <a:uLnTx/>
              <a:uFillTx/>
              <a:latin typeface="Arial" pitchFamily="34" charset="0"/>
              <a:ea typeface="+mn-ea"/>
              <a:cs typeface="Arial" pitchFamily="34" charset="0"/>
            </a:rPr>
            <a:t>) and the surcharge.</a:t>
          </a:r>
          <a:endParaRPr lang="en-US" sz="900" b="0" i="0" strike="noStrike">
            <a:solidFill>
              <a:srgbClr val="000000"/>
            </a:solidFill>
            <a:latin typeface="Arial" pitchFamily="34" charset="0"/>
            <a:ea typeface="+mn-ea"/>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900" b="0" i="0" strike="noStrike">
              <a:solidFill>
                <a:srgbClr val="000000"/>
              </a:solidFill>
              <a:latin typeface="Arial" pitchFamily="34" charset="0"/>
              <a:ea typeface="+mn-ea"/>
              <a:cs typeface="Arial" pitchFamily="34" charset="0"/>
            </a:rPr>
            <a:t>(e) T</a:t>
          </a:r>
          <a:r>
            <a:rPr kumimoji="0" lang="en-US"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hese rates include the local income tax (Imposta Locale sui Redditi; ILOR), deductible from IRPEG.</a:t>
          </a:r>
          <a:endParaRPr lang="en-US" sz="900" b="0" i="0" strike="noStrike">
            <a:solidFill>
              <a:srgbClr val="000000"/>
            </a:solidFill>
            <a:latin typeface="Arial" pitchFamily="34" charset="0"/>
            <a:ea typeface="+mn-ea"/>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900" b="0" i="0" strike="noStrike">
              <a:solidFill>
                <a:srgbClr val="000000"/>
              </a:solidFill>
              <a:latin typeface="Arial" pitchFamily="34" charset="0"/>
              <a:ea typeface="+mn-ea"/>
              <a:cs typeface="Arial" pitchFamily="34" charset="0"/>
            </a:rPr>
            <a:t>(f) F</a:t>
          </a:r>
          <a:r>
            <a:rPr kumimoji="0" lang="en-US"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rom 1980 to 1986, corporations paid their tax according to a tax table with rates between 5 and 42%.</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900" b="0" i="0" strike="noStrike">
              <a:solidFill>
                <a:srgbClr val="000000"/>
              </a:solidFill>
              <a:latin typeface="Arial" pitchFamily="34" charset="0"/>
              <a:ea typeface="+mn-ea"/>
              <a:cs typeface="Arial" pitchFamily="34" charset="0"/>
            </a:rPr>
            <a:t>(g) New Zealand </a:t>
          </a:r>
          <a:r>
            <a:rPr kumimoji="0" lang="en-US" sz="900" b="0" i="0" u="none" strike="noStrike" kern="0" cap="none" spc="0" normalizeH="0" baseline="0" noProof="0">
              <a:ln>
                <a:noFill/>
              </a:ln>
              <a:solidFill>
                <a:srgbClr val="000000"/>
              </a:solidFill>
              <a:effectLst/>
              <a:uLnTx/>
              <a:uFillTx/>
              <a:latin typeface="Arial" pitchFamily="34" charset="0"/>
              <a:ea typeface="+mn-ea"/>
              <a:cs typeface="Arial" pitchFamily="34" charset="0"/>
            </a:rPr>
            <a:t>has a non-calendar tax year. The rates shown are those in effect as of 1 April.</a:t>
          </a:r>
        </a:p>
        <a:p>
          <a:pPr marL="0" marR="0" indent="0" defTabSz="914400" rtl="0" eaLnBrk="1" fontAlgn="auto" latinLnBrk="0" hangingPunct="1">
            <a:lnSpc>
              <a:spcPct val="100000"/>
            </a:lnSpc>
            <a:spcBef>
              <a:spcPts val="0"/>
            </a:spcBef>
            <a:spcAft>
              <a:spcPts val="0"/>
            </a:spcAft>
            <a:buClrTx/>
            <a:buSzTx/>
            <a:buFontTx/>
            <a:buNone/>
            <a:tabLst/>
            <a:defRPr/>
          </a:pPr>
          <a:r>
            <a:rPr lang="en-US" sz="900" b="0" i="0">
              <a:latin typeface="Arial" pitchFamily="34" charset="0"/>
              <a:ea typeface="+mn-ea"/>
              <a:cs typeface="Arial" pitchFamily="34" charset="0"/>
            </a:rPr>
            <a:t>(h) T</a:t>
          </a:r>
          <a:r>
            <a:rPr kumimoji="0" lang="en-US" sz="900" b="0" i="0" u="none" strike="noStrike" kern="0" cap="none" spc="0" normalizeH="0" baseline="0" noProof="0">
              <a:ln>
                <a:noFill/>
              </a:ln>
              <a:solidFill>
                <a:srgbClr val="000000"/>
              </a:solidFill>
              <a:effectLst/>
              <a:uLnTx/>
              <a:uFillTx/>
              <a:latin typeface="Arial" pitchFamily="34" charset="0"/>
              <a:ea typeface="+mn-ea"/>
              <a:cs typeface="Arial" pitchFamily="34" charset="0"/>
            </a:rPr>
            <a:t>he sub-central government income tax rate is deductible against the central government corporate income tax. The rules are independent of the size of the company.</a:t>
          </a:r>
          <a:endParaRPr lang="en-GB" sz="900">
            <a:latin typeface="Arial" pitchFamily="34" charset="0"/>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900" b="0" i="0">
              <a:latin typeface="Arial" pitchFamily="34" charset="0"/>
              <a:ea typeface="+mn-ea"/>
              <a:cs typeface="Arial" pitchFamily="34" charset="0"/>
            </a:rPr>
            <a:t>(i) A</a:t>
          </a:r>
          <a:r>
            <a:rPr kumimoji="0" lang="en-US" sz="900" b="0" i="0" u="none" strike="noStrike" kern="0" cap="none" spc="0" normalizeH="0" baseline="0" noProof="0">
              <a:ln>
                <a:noFill/>
              </a:ln>
              <a:solidFill>
                <a:srgbClr val="000000"/>
              </a:solidFill>
              <a:effectLst/>
              <a:uLnTx/>
              <a:uFillTx/>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900" b="0" i="0" strike="noStrike">
              <a:solidFill>
                <a:srgbClr val="000000"/>
              </a:solidFill>
              <a:latin typeface="Arial" pitchFamily="34" charset="0"/>
              <a:ea typeface="+mn-ea"/>
              <a:cs typeface="Arial" pitchFamily="34" charset="0"/>
            </a:rPr>
            <a:t>(j) United Kingdom </a:t>
          </a:r>
          <a:r>
            <a:rPr kumimoji="0" lang="en-US" sz="900" b="0" i="0" u="none" strike="noStrike" kern="0" cap="none" spc="0" normalizeH="0" baseline="0" noProof="0">
              <a:ln>
                <a:noFill/>
              </a:ln>
              <a:solidFill>
                <a:srgbClr val="000000"/>
              </a:solidFill>
              <a:effectLst/>
              <a:uLnTx/>
              <a:uFillTx/>
              <a:latin typeface="Arial" pitchFamily="34" charset="0"/>
              <a:ea typeface="+mn-ea"/>
              <a:cs typeface="Arial" pitchFamily="34" charset="0"/>
            </a:rPr>
            <a:t>has a non-calendar tax year. The rates shown are those in effect as of 5 April.</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900" b="0" i="0" strike="noStrike">
              <a:solidFill>
                <a:srgbClr val="000000"/>
              </a:solidFill>
              <a:latin typeface="Arial" pitchFamily="34" charset="0"/>
              <a:ea typeface="+mn-ea"/>
              <a:cs typeface="Arial" pitchFamily="34" charset="0"/>
            </a:rPr>
            <a:t>(k) T</a:t>
          </a:r>
          <a:r>
            <a:rPr kumimoji="0" lang="en-US" sz="900" b="0" i="0" u="none" strike="noStrike" kern="0" cap="none" spc="0" normalizeH="0" baseline="0" noProof="0">
              <a:ln>
                <a:noFill/>
              </a:ln>
              <a:solidFill>
                <a:srgbClr val="000000"/>
              </a:solidFill>
              <a:effectLst/>
              <a:uLnTx/>
              <a:uFillTx/>
              <a:latin typeface="Arial" pitchFamily="34" charset="0"/>
              <a:ea typeface="+mn-ea"/>
              <a:cs typeface="Arial" pitchFamily="34" charset="0"/>
            </a:rPr>
            <a:t>he sub-central rate is a weighted average state corporate marginal income tax rate.  See explanatory notes for more details.</a:t>
          </a: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n-US" sz="900" b="0" i="0" strike="noStrike">
            <a:solidFill>
              <a:srgbClr val="000000"/>
            </a:solidFill>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46</xdr:row>
      <xdr:rowOff>123825</xdr:rowOff>
    </xdr:from>
    <xdr:to>
      <xdr:col>5</xdr:col>
      <xdr:colOff>1104900</xdr:colOff>
      <xdr:row>119</xdr:row>
      <xdr:rowOff>142875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7410450"/>
          <a:ext cx="6772275" cy="11277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900" b="1">
              <a:solidFill>
                <a:schemeClr val="dk1"/>
              </a:solidFill>
              <a:effectLst/>
              <a:latin typeface="Avenir LT Std 65 Medium" pitchFamily="34" charset="0"/>
              <a:ea typeface="+mn-ea"/>
              <a:cs typeface="Arial" panose="020B0604020202020204" pitchFamily="34" charset="0"/>
            </a:rPr>
            <a:t>Key to abbreviations:</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n.a.: Data not provided</a:t>
          </a:r>
        </a:p>
        <a:p>
          <a:pPr algn="l"/>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Explanatory notes about the content of the table	</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1. Corporate income tax rate - This table shows  'basic' (non-targeted) central, sub-central and combined (statutory) corporate income tax rates. Where a progressive (as opposed to flat) rate structure applies, the top marginal rate is shown. Further explanatory notes may be found in the Explanatory Annex.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2. Central government corporate income tax rate - shows the basic central government statutory (flat or top marginal) corporate income tax rate. Where surtax applies, the statutory corporate rate exclusive of surtax is shown in round brackets (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3. Adjusted central government corporate income tax rate - shows the basic central government statutory corporate income tax rate (inclusive of surtax (if any)), adjusted (if applicable) to show the net rate where the central government provides a deduction in respect of sub-central income tax.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4. Sub-central government corporate income tax rate -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5. Combined corporate income tax rate - shows the basic combined central and sub-central (statutory) corporate income tax rate given by the adjusted central government rate plus the sub-central rate.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6. Targeted corporate tax rates -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 Country-specific footnotes:</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Australia: has a non-calendar tax year, the rates shown are those in effect as of 1 July. 	</a:t>
          </a:r>
        </a:p>
        <a:p>
          <a:pPr algn="l"/>
          <a:r>
            <a:rPr lang="en-US" sz="900">
              <a:solidFill>
                <a:schemeClr val="dk1"/>
              </a:solidFill>
              <a:effectLst/>
              <a:latin typeface="Avenir LT Std 65 Medium" pitchFamily="34" charset="0"/>
              <a:ea typeface="+mn-ea"/>
              <a:cs typeface="Arial" panose="020B0604020202020204" pitchFamily="34" charset="0"/>
            </a:rPr>
            <a:t>Belgium: the effective CIT rate can be substantially reduced by a notional allowance for corporate equity (ACE). E.g. the effective tax rate is only half the nominal tax rate when the return on equity before tax is twice the notional interest rate (2.63% in 2014). See Explanatory Annex for more details.</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Estonia:  from 1 January 2000, the corporate income tax is levied on distributed profits.</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France: The standard corporate income tax rate is 33.33%. It is increased by a 3,3% surcharge (Contribution Sociale sur les Bénéfices) for companies with a turnover of at least EUR 7,630,000 on the part of their liable tax payments in excess of EUR 763,000 - resulting in an effective tax rate of 34.43% for companies that have profits above EUR 2,289,000. It does not include the local business tax (Contribution économique territoriale, which replaced the former Taxe professionnelle from January 1st 2010) or the 10,7% temporary surtax, which applies to the standard corporate income tax liability for large companies with a turnover exceeding  EUR 250 million. The CIT rate does not include the  3% additional contribution on distributed profits.</a:t>
          </a:r>
          <a:r>
            <a:rPr lang="en-US" sz="900" baseline="0">
              <a:solidFill>
                <a:schemeClr val="dk1"/>
              </a:solidFill>
              <a:effectLst/>
              <a:latin typeface="Avenir LT Std 65 Medium" pitchFamily="34" charset="0"/>
              <a:ea typeface="+mn-ea"/>
              <a:cs typeface="Arial" panose="020B0604020202020204" pitchFamily="34" charset="0"/>
            </a:rPr>
            <a:t> </a:t>
          </a:r>
          <a:r>
            <a:rPr lang="en-US" sz="900">
              <a:solidFill>
                <a:schemeClr val="dk1"/>
              </a:solidFill>
              <a:effectLst/>
              <a:latin typeface="Avenir LT Std 65 Medium" pitchFamily="34" charset="0"/>
              <a:ea typeface="+mn-ea"/>
              <a:cs typeface="Arial" panose="020B0604020202020204" pitchFamily="34" charset="0"/>
            </a:rPr>
            <a:t>More information on the surcharge is included as a comment.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Germany: the rates include the regional trade tax (Gewerbesteuer) and the surcharge.</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Greece The 26% tax rate applies to Corporations and to Legal entities which maintain double entry books. For those entities which maintain single entry accounting books, a tax rate of 26% is applicable for income up to 50,000€ and 33% for any exceeding amount.</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Hungary:  the rates do not include the turnover based local business tax, the innovation tax, bank levy and surtax on the energy sector.</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Iceland: In late 2011, the Icelandic Parliament passed Act No. 165/2011 on a new financial activities tax (FAT) as part of a general set of measures aimed at increasing tax revenues. The FAT, which is collected from financial institutions and insurance companies (excluding pension funds), comprises two components: (i) a levy on total remuneration paid to employees at a rate of 6.75% and (ii) a special income tax of 6% on institutions’ corporate income tax base in excess of ISK 1 billion.</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Israel:  within the VAT law, Financial Institutions pay taxes on the combination of their wages and salaries and their profits. These amounts are deductible from profits in the assessment of corporate income tax. See the Explanatory Annex for a table showing the historical tax rates.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Italy: these rates do not include the regional business tax (Imposta Regionale sulle Attività Produttive; IRAP).The effective CIT rate can be substantially reduced by a notional allowance for corporate equity (ACE). See the Explanatory Annex for more details.</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Japan:  From 1 April 2013:  </a:t>
          </a:r>
        </a:p>
        <a:p>
          <a:pPr algn="l"/>
          <a:r>
            <a:rPr lang="en-US" sz="900">
              <a:solidFill>
                <a:schemeClr val="dk1"/>
              </a:solidFill>
              <a:effectLst/>
              <a:latin typeface="Avenir LT Std 65 Medium" pitchFamily="34" charset="0"/>
              <a:ea typeface="+mn-ea"/>
              <a:cs typeface="Arial" panose="020B0604020202020204" pitchFamily="34" charset="0"/>
            </a:rPr>
            <a:t>- 'Central government corporate income tax rate' is 25.5%. In addition, 'The Special Corporation Tax for Reconstruction' is imposed at a rate of 10% of the corporation tax amount, resulting in an overall 28.05% tax rate. These figures would be presented as 28.05 (Central government corporate income tax rate) and 25.5 (Statutory corporate income tax rate exclusive of surtax) in the table above.  </a:t>
          </a:r>
        </a:p>
        <a:p>
          <a:pPr algn="l"/>
          <a:r>
            <a:rPr lang="en-US" sz="900">
              <a:solidFill>
                <a:schemeClr val="dk1"/>
              </a:solidFill>
              <a:effectLst/>
              <a:latin typeface="Avenir LT Std 65 Medium" pitchFamily="34" charset="0"/>
              <a:ea typeface="+mn-ea"/>
              <a:cs typeface="Arial" panose="020B0604020202020204" pitchFamily="34" charset="0"/>
            </a:rPr>
            <a:t>- 'The Special Corporation Tax for Reconstruction' was scheduled to be imposed for a period of three years from FY2012, but in the FY2014 tax reform, it was decided that the tax was going to be abolished one year ahead of schedule. As a result, the 'Adjusted central government corporate income tax rate' is going to be reduced to 23.8%. </a:t>
          </a:r>
        </a:p>
        <a:p>
          <a:pPr algn="l"/>
          <a:r>
            <a:rPr lang="en-US" sz="900">
              <a:solidFill>
                <a:schemeClr val="dk1"/>
              </a:solidFill>
              <a:effectLst/>
              <a:latin typeface="Avenir LT Std 65 Medium" pitchFamily="34" charset="0"/>
              <a:ea typeface="+mn-ea"/>
              <a:cs typeface="Arial" panose="020B0604020202020204" pitchFamily="34" charset="0"/>
            </a:rPr>
            <a:t>- The 'Combined corporate income tax rate' has been reduced to 34.6%.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Luxembourg:  the contribution to the unemployment fund is 7%</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Netherlands: applies to taxable income over EUR 200,000</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New Zealand: has a non-calendar tax year, the rates shown are those in effect as of 1 April.</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Poland: there is no sub-cental government tax, however local authorities (of each level) participate in tax revenue at a given percentage for each level of local authority.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Portugal: since 2011 there is a State surtax. In 2011 this surtax was 2% for taxable profit above 2,000,000 euros. In 2012 it was 3% for taxable profit above 1,500,000 euros and 5% for taxable profit above 10,000,000. In 2013 it is 3% for taxable profit above 1,500,000 euros and 5% for taxable profit above 7,500,000. In 2014 it is 3% for taxable profit above 1,500,000 euros, 5% for taxable profit above 7,500,000 and 7% for taxable profit above 35,000,000 euros.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Slovak Republic: As of 2014, there is a minimum tax, called tax license, at three levels: EUR 480 for small corporations, not registered to VAT; EUR 960 for small corporations, registered to VAT and EUR 1,280 for large companies (turnover over EUR 500,000). These minimum amounts have to be paid if the tax calculated on the actual taxable income is lower. The minimum tax is paid as the ordinary CIT, i.e. when tax return is filed. The difference between the minimum tax and the tax calculated based on taxable income may be carried forward and deducted from tax liability up to 3 years. Companies in the first year of existence and non-profit organizations are exempt.</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Switzerland: church taxes, which cannot be avoided by enterprises, are included.</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United Kingdom: has a non-calendar tax year, the rates shown are those in effect as of 5 April.</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United States: the sub-central rate is a weighted average state corporate marginal income tax rate.  See Explanatory Annex for more details.</a:t>
          </a:r>
        </a:p>
        <a:p>
          <a:pPr algn="l"/>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Source:</a:t>
          </a:r>
          <a:r>
            <a:rPr lang="en-US" sz="900">
              <a:solidFill>
                <a:schemeClr val="dk1"/>
              </a:solidFill>
              <a:effectLst/>
              <a:latin typeface="Avenir LT Std 65 Medium" pitchFamily="34" charset="0"/>
              <a:ea typeface="+mn-ea"/>
              <a:cs typeface="Arial" panose="020B0604020202020204" pitchFamily="34" charset="0"/>
            </a:rPr>
            <a:t> OECD Tax Database, Table II.1.</a:t>
          </a:r>
          <a:endParaRPr lang="en-US" sz="900">
            <a:latin typeface="Avenir LT Std 65 Medium"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45</xdr:row>
      <xdr:rowOff>123825</xdr:rowOff>
    </xdr:from>
    <xdr:to>
      <xdr:col>5</xdr:col>
      <xdr:colOff>1104900</xdr:colOff>
      <xdr:row>122</xdr:row>
      <xdr:rowOff>28575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7410450"/>
          <a:ext cx="6772275" cy="1181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900" b="1">
              <a:solidFill>
                <a:schemeClr val="dk1"/>
              </a:solidFill>
              <a:effectLst/>
              <a:latin typeface="Avenir LT Std 65 Medium" pitchFamily="34" charset="0"/>
              <a:ea typeface="+mn-ea"/>
              <a:cs typeface="Arial" panose="020B0604020202020204" pitchFamily="34" charset="0"/>
            </a:rPr>
            <a:t>Key to abbreviations:</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n.a.: Data not provided</a:t>
          </a:r>
        </a:p>
        <a:p>
          <a:pPr algn="l"/>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Explanatory notes about the content of the table	</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a:t>
          </a:r>
        </a:p>
        <a:p>
          <a:pPr algn="l"/>
          <a:r>
            <a:rPr lang="en-US" sz="900">
              <a:solidFill>
                <a:schemeClr val="dk1"/>
              </a:solidFill>
              <a:effectLst/>
              <a:latin typeface="Avenir LT Std 65 Medium" pitchFamily="34" charset="0"/>
              <a:ea typeface="+mn-ea"/>
              <a:cs typeface="Arial" panose="020B0604020202020204"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p>
        <a:p>
          <a:pPr algn="l"/>
          <a:r>
            <a:rPr lang="en-US" sz="900">
              <a:solidFill>
                <a:schemeClr val="dk1"/>
              </a:solidFill>
              <a:effectLst/>
              <a:latin typeface="Avenir LT Std 65 Medium" pitchFamily="34" charset="0"/>
              <a:ea typeface="+mn-ea"/>
              <a:cs typeface="Arial" panose="020B0604020202020204" pitchFamily="34" charset="0"/>
            </a:rPr>
            <a:t>3. This column shows the basic central government statutory corporate income tax rate (inclusive of surtax (if any)), adjusted (if applicable) to show the net rate where the central government provides a deduction in respect of sub-central income tax.</a:t>
          </a:r>
        </a:p>
        <a:p>
          <a:pPr algn="l"/>
          <a:r>
            <a:rPr lang="en-US" sz="900">
              <a:solidFill>
                <a:schemeClr val="dk1"/>
              </a:solidFill>
              <a:effectLst/>
              <a:latin typeface="Avenir LT Std 65 Medium" pitchFamily="34" charset="0"/>
              <a:ea typeface="+mn-ea"/>
              <a:cs typeface="Arial" panose="020B0604020202020204"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p>
        <a:p>
          <a:pPr algn="l"/>
          <a:r>
            <a:rPr lang="en-US" sz="900">
              <a:solidFill>
                <a:schemeClr val="dk1"/>
              </a:solidFill>
              <a:effectLst/>
              <a:latin typeface="Avenir LT Std 65 Medium" pitchFamily="34" charset="0"/>
              <a:ea typeface="+mn-ea"/>
              <a:cs typeface="Arial" panose="020B0604020202020204" pitchFamily="34" charset="0"/>
            </a:rPr>
            <a:t>5. This column shows the basic combined central and sub-central (statutory) corporate income tax rate given by the adjusted central government rate plus the sub-central rate.</a:t>
          </a:r>
        </a:p>
        <a:p>
          <a:pPr algn="l"/>
          <a:r>
            <a:rPr lang="en-US" sz="900">
              <a:solidFill>
                <a:schemeClr val="dk1"/>
              </a:solidFill>
              <a:effectLst/>
              <a:latin typeface="Avenir LT Std 65 Medium" pitchFamily="34" charset="0"/>
              <a:ea typeface="+mn-ea"/>
              <a:cs typeface="Arial" panose="020B0604020202020204"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p>
        <a:p>
          <a:pPr algn="l"/>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Country-specific footnotes:</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(a) Australia has a non-calendar tax year. The rates shown are those in effect as of 1 July.	</a:t>
          </a:r>
        </a:p>
        <a:p>
          <a:pPr algn="l"/>
          <a:r>
            <a:rPr lang="en-US" sz="900">
              <a:solidFill>
                <a:schemeClr val="dk1"/>
              </a:solidFill>
              <a:effectLst/>
              <a:latin typeface="Avenir LT Std 65 Medium" pitchFamily="34" charset="0"/>
              <a:ea typeface="+mn-ea"/>
              <a:cs typeface="Arial" panose="020B0604020202020204" pitchFamily="34" charset="0"/>
            </a:rPr>
            <a:t>(b) The effective CIT rate can be substantially reduced by a notional allowance for corporate equity (ACE). E.g. the effective tax rate is only half the nominal tax rate when the return on equity before tax is twice the notional interest rate (2.742% in 2013). See Explanatory Annex for more details.</a:t>
          </a:r>
        </a:p>
        <a:p>
          <a:pPr algn="l"/>
          <a:r>
            <a:rPr lang="en-US" sz="900">
              <a:solidFill>
                <a:schemeClr val="dk1"/>
              </a:solidFill>
              <a:effectLst/>
              <a:latin typeface="Avenir LT Std 65 Medium" pitchFamily="34" charset="0"/>
              <a:ea typeface="+mn-ea"/>
              <a:cs typeface="Arial" panose="020B0604020202020204" pitchFamily="34" charset="0"/>
            </a:rPr>
            <a:t>(c) The Tax Reform Law, enacted and published in September 2012, permanently increased the Corporate Income Tax rate to 20%.</a:t>
          </a:r>
        </a:p>
        <a:p>
          <a:pPr algn="l"/>
          <a:r>
            <a:rPr lang="en-US" sz="900">
              <a:solidFill>
                <a:schemeClr val="dk1"/>
              </a:solidFill>
              <a:effectLst/>
              <a:latin typeface="Avenir LT Std 65 Medium" pitchFamily="34" charset="0"/>
              <a:ea typeface="+mn-ea"/>
              <a:cs typeface="Arial" panose="020B0604020202020204" pitchFamily="34" charset="0"/>
            </a:rPr>
            <a:t>(d) From 1 January 2000, the corporate income tax is levied on distributed profits.</a:t>
          </a:r>
        </a:p>
        <a:p>
          <a:pPr algn="l"/>
          <a:r>
            <a:rPr lang="en-US" sz="900">
              <a:solidFill>
                <a:schemeClr val="dk1"/>
              </a:solidFill>
              <a:effectLst/>
              <a:latin typeface="Avenir LT Std 65 Medium" pitchFamily="34" charset="0"/>
              <a:ea typeface="+mn-ea"/>
              <a:cs typeface="Arial" panose="020B0604020202020204" pitchFamily="34" charset="0"/>
            </a:rPr>
            <a:t>(e) The rate includes a surcharge (the turnover based solidarity tax (Contribution de Solidarité)), but does not include the local business tax (Contribution économique territoriale, a new tax replacing the former Taxe professionnelle from January 1st 2010) or the 5% temporary surtax, which applies to the standard corporate income tax liability for large companies with a turnover exceeding  EUR 250 million. The CIT rate does not include the 3 % additional contribution on distributed profits.  More information on the surcharge is included as a comment. </a:t>
          </a:r>
        </a:p>
        <a:p>
          <a:pPr algn="l"/>
          <a:r>
            <a:rPr lang="en-US" sz="900">
              <a:solidFill>
                <a:schemeClr val="dk1"/>
              </a:solidFill>
              <a:effectLst/>
              <a:latin typeface="Avenir LT Std 65 Medium" pitchFamily="34" charset="0"/>
              <a:ea typeface="+mn-ea"/>
              <a:cs typeface="Arial" panose="020B0604020202020204" pitchFamily="34" charset="0"/>
            </a:rPr>
            <a:t>(f) The rates include the regional trade tax (Gewerbesteuer) and the surcharge.</a:t>
          </a:r>
        </a:p>
        <a:p>
          <a:pPr algn="l"/>
          <a:r>
            <a:rPr lang="en-US" sz="900">
              <a:solidFill>
                <a:schemeClr val="dk1"/>
              </a:solidFill>
              <a:effectLst/>
              <a:latin typeface="Avenir LT Std 65 Medium" pitchFamily="34" charset="0"/>
              <a:ea typeface="+mn-ea"/>
              <a:cs typeface="Arial" panose="020B0604020202020204" pitchFamily="34" charset="0"/>
            </a:rPr>
            <a:t>(g) The rates do not include the turnover based local business tax, the innovation tax, temporary sectoral taxes on corporations in the financial sector, energy sector, telecommunication and retail sectors.</a:t>
          </a:r>
        </a:p>
        <a:p>
          <a:pPr algn="l"/>
          <a:r>
            <a:rPr lang="en-US" sz="900">
              <a:solidFill>
                <a:schemeClr val="dk1"/>
              </a:solidFill>
              <a:effectLst/>
              <a:latin typeface="Avenir LT Std 65 Medium" pitchFamily="34" charset="0"/>
              <a:ea typeface="+mn-ea"/>
              <a:cs typeface="Arial" panose="020B0604020202020204" pitchFamily="34" charset="0"/>
            </a:rPr>
            <a:t>(h) In late 2011, the Icelandic Parliament passed Act No. 165/2011 on a new financial activities tax (FAT) as part of a general set of measures aimed at increasing tax revenues. The FAT, which is collected from financial institutions and insurance companies (excluding pension funds), comprises two components: (1) a levy on total remuneration paid to employees at a rate of 6.75% and (2) a special income tax of 6% on institutions’ corporate income tax base in excess of ISK 1 billion.</a:t>
          </a:r>
        </a:p>
        <a:p>
          <a:pPr algn="l"/>
          <a:r>
            <a:rPr lang="en-US" sz="900">
              <a:solidFill>
                <a:schemeClr val="dk1"/>
              </a:solidFill>
              <a:effectLst/>
              <a:latin typeface="Avenir LT Std 65 Medium" pitchFamily="34" charset="0"/>
              <a:ea typeface="+mn-ea"/>
              <a:cs typeface="Arial" panose="020B0604020202020204" pitchFamily="34" charset="0"/>
            </a:rPr>
            <a:t>(i) Within the VAT law, Financial Institutions pay taxes on the combination of their wages and salaries and their profits. These amounts are deductible from profits in the assessment of corporate income tax. See the Explanatory Annex for a table showing the historical tax rates.</a:t>
          </a:r>
        </a:p>
        <a:p>
          <a:pPr algn="l"/>
          <a:r>
            <a:rPr lang="en-US" sz="900">
              <a:solidFill>
                <a:schemeClr val="dk1"/>
              </a:solidFill>
              <a:effectLst/>
              <a:latin typeface="Avenir LT Std 65 Medium" pitchFamily="34" charset="0"/>
              <a:ea typeface="+mn-ea"/>
              <a:cs typeface="Arial" panose="020B0604020202020204" pitchFamily="34" charset="0"/>
            </a:rPr>
            <a:t>(j) These rates do not include the regional business tax (Imposta Regionale sulle Attività Produttive; IRAP). See Explanatory Annex for more details.	</a:t>
          </a:r>
        </a:p>
        <a:p>
          <a:pPr algn="l"/>
          <a:r>
            <a:rPr lang="en-US" sz="900">
              <a:solidFill>
                <a:schemeClr val="dk1"/>
              </a:solidFill>
              <a:effectLst/>
              <a:latin typeface="Avenir LT Std 65 Medium" pitchFamily="34" charset="0"/>
              <a:ea typeface="+mn-ea"/>
              <a:cs typeface="Arial" panose="020B0604020202020204" pitchFamily="34" charset="0"/>
            </a:rPr>
            <a:t>(k) From 1 April 2012: </a:t>
          </a:r>
        </a:p>
        <a:p>
          <a:pPr algn="l"/>
          <a:r>
            <a:rPr lang="en-US" sz="900">
              <a:solidFill>
                <a:schemeClr val="dk1"/>
              </a:solidFill>
              <a:effectLst/>
              <a:latin typeface="Avenir LT Std 65 Medium" pitchFamily="34" charset="0"/>
              <a:ea typeface="+mn-ea"/>
              <a:cs typeface="Arial" panose="020B0604020202020204" pitchFamily="34" charset="0"/>
            </a:rPr>
            <a:t>- 'Central government corporate income tax rate' has been reduced to 25.5%. At the same time 'The Special Corporation Tax for Reconstruction' was imposed for a period of three years at a rate of 10% resulting in an overall 28.05% tax rate. These figures would be presented as 28.05(25.5) in the table above.  The 'Adjusted central government corporate income tax rate' has been reduced to 26.2%</a:t>
          </a:r>
        </a:p>
        <a:p>
          <a:pPr algn="l"/>
          <a:r>
            <a:rPr lang="en-US" sz="900">
              <a:solidFill>
                <a:schemeClr val="dk1"/>
              </a:solidFill>
              <a:effectLst/>
              <a:latin typeface="Avenir LT Std 65 Medium" pitchFamily="34" charset="0"/>
              <a:ea typeface="+mn-ea"/>
              <a:cs typeface="Arial" panose="020B0604020202020204" pitchFamily="34" charset="0"/>
            </a:rPr>
            <a:t>- The 'Sub-central government corporate income tax rate' has been reduced to 10.8%</a:t>
          </a:r>
        </a:p>
        <a:p>
          <a:pPr algn="l"/>
          <a:r>
            <a:rPr lang="en-US" sz="900">
              <a:solidFill>
                <a:schemeClr val="dk1"/>
              </a:solidFill>
              <a:effectLst/>
              <a:latin typeface="Avenir LT Std 65 Medium" pitchFamily="34" charset="0"/>
              <a:ea typeface="+mn-ea"/>
              <a:cs typeface="Arial" panose="020B0604020202020204" pitchFamily="34" charset="0"/>
            </a:rPr>
            <a:t>- As a result of these changes, the 'Combined corporate income tax rate' has been reduced to 37.0%.</a:t>
          </a:r>
        </a:p>
        <a:p>
          <a:pPr algn="l"/>
          <a:r>
            <a:rPr lang="en-US" sz="900">
              <a:solidFill>
                <a:schemeClr val="dk1"/>
              </a:solidFill>
              <a:effectLst/>
              <a:latin typeface="Avenir LT Std 65 Medium" pitchFamily="34" charset="0"/>
              <a:ea typeface="+mn-ea"/>
              <a:cs typeface="Arial" panose="020B0604020202020204" pitchFamily="34" charset="0"/>
            </a:rPr>
            <a:t>(l) The contribution to the unemployment fund is 5%.</a:t>
          </a:r>
        </a:p>
        <a:p>
          <a:pPr algn="l"/>
          <a:r>
            <a:rPr lang="en-US" sz="900">
              <a:solidFill>
                <a:schemeClr val="dk1"/>
              </a:solidFill>
              <a:effectLst/>
              <a:latin typeface="Avenir LT Std 65 Medium" pitchFamily="34" charset="0"/>
              <a:ea typeface="+mn-ea"/>
              <a:cs typeface="Arial" panose="020B0604020202020204" pitchFamily="34" charset="0"/>
            </a:rPr>
            <a:t>(m) Applies to taxable income over EUR 200,000.</a:t>
          </a:r>
        </a:p>
        <a:p>
          <a:pPr algn="l"/>
          <a:r>
            <a:rPr lang="en-US" sz="900">
              <a:solidFill>
                <a:schemeClr val="dk1"/>
              </a:solidFill>
              <a:effectLst/>
              <a:latin typeface="Avenir LT Std 65 Medium" pitchFamily="34" charset="0"/>
              <a:ea typeface="+mn-ea"/>
              <a:cs typeface="Arial" panose="020B0604020202020204" pitchFamily="34" charset="0"/>
            </a:rPr>
            <a:t>(n) New Zealand has a non-calendar tax year. The rates shown are those in effect as of 1 April.</a:t>
          </a:r>
        </a:p>
        <a:p>
          <a:pPr algn="l"/>
          <a:r>
            <a:rPr lang="en-US" sz="900">
              <a:solidFill>
                <a:schemeClr val="dk1"/>
              </a:solidFill>
              <a:effectLst/>
              <a:latin typeface="Avenir LT Std 65 Medium" pitchFamily="34" charset="0"/>
              <a:ea typeface="+mn-ea"/>
              <a:cs typeface="Arial" panose="020B0604020202020204" pitchFamily="34" charset="0"/>
            </a:rPr>
            <a:t>(o) There is no sub-cental government tax, however local authorities (of each level) participate in tax revenue at a given percentage for each level of local authority. </a:t>
          </a:r>
        </a:p>
        <a:p>
          <a:pPr algn="l"/>
          <a:r>
            <a:rPr lang="en-US" sz="900">
              <a:solidFill>
                <a:schemeClr val="dk1"/>
              </a:solidFill>
              <a:effectLst/>
              <a:latin typeface="Avenir LT Std 65 Medium" pitchFamily="34" charset="0"/>
              <a:ea typeface="+mn-ea"/>
              <a:cs typeface="Arial" panose="020B0604020202020204" pitchFamily="34" charset="0"/>
            </a:rPr>
            <a:t>(p) Since 2011 there is a State surtax. In 2011 this surtax was 2% for taxable profit above 2,000,000 euros. In 2012 it was 3% for taxable profit above 1,500,000 euros and 5% for taxable profit above 10,000,000. And in 2013 it is 3% for taxable profit above 1,500,000 euros and 5% for taxable profit above 7,500,000. From 2014 onwards as in 2011.</a:t>
          </a:r>
        </a:p>
        <a:p>
          <a:pPr algn="l"/>
          <a:r>
            <a:rPr lang="en-US" sz="900">
              <a:solidFill>
                <a:schemeClr val="dk1"/>
              </a:solidFill>
              <a:effectLst/>
              <a:latin typeface="Avenir LT Std 65 Medium" pitchFamily="34" charset="0"/>
              <a:ea typeface="+mn-ea"/>
              <a:cs typeface="Arial" panose="020B0604020202020204" pitchFamily="34" charset="0"/>
            </a:rPr>
            <a:t>(q) Church taxes, which cannot be avoided by enterprises, are included.	</a:t>
          </a:r>
        </a:p>
        <a:p>
          <a:pPr algn="l"/>
          <a:r>
            <a:rPr lang="en-US" sz="900">
              <a:solidFill>
                <a:schemeClr val="dk1"/>
              </a:solidFill>
              <a:effectLst/>
              <a:latin typeface="Avenir LT Std 65 Medium" pitchFamily="34" charset="0"/>
              <a:ea typeface="+mn-ea"/>
              <a:cs typeface="Arial" panose="020B0604020202020204" pitchFamily="34" charset="0"/>
            </a:rPr>
            <a:t>(r) United Kingdom has a non-calendar tax year. The rates shown are those in effect as of 5 April.</a:t>
          </a:r>
        </a:p>
        <a:p>
          <a:pPr algn="l"/>
          <a:r>
            <a:rPr lang="en-US" sz="900">
              <a:solidFill>
                <a:schemeClr val="dk1"/>
              </a:solidFill>
              <a:effectLst/>
              <a:latin typeface="Avenir LT Std 65 Medium" pitchFamily="34" charset="0"/>
              <a:ea typeface="+mn-ea"/>
              <a:cs typeface="Arial" panose="020B0604020202020204" pitchFamily="34" charset="0"/>
            </a:rPr>
            <a:t>(s) The sub-central rate is a weighted average state corporate marginal income tax rate.  See Explanatory Annex for more details.</a:t>
          </a:r>
        </a:p>
        <a:p>
          <a:pPr algn="l"/>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Source:</a:t>
          </a:r>
          <a:r>
            <a:rPr lang="en-US" sz="900">
              <a:solidFill>
                <a:schemeClr val="dk1"/>
              </a:solidFill>
              <a:effectLst/>
              <a:latin typeface="Avenir LT Std 65 Medium" pitchFamily="34" charset="0"/>
              <a:ea typeface="+mn-ea"/>
              <a:cs typeface="Arial" panose="020B0604020202020204" pitchFamily="34" charset="0"/>
            </a:rPr>
            <a:t> OECD Tax Database, Table II.1., May 2013</a:t>
          </a:r>
        </a:p>
        <a:p>
          <a:pPr algn="l"/>
          <a:r>
            <a:rPr lang="en-US" sz="900">
              <a:solidFill>
                <a:schemeClr val="dk1"/>
              </a:solidFill>
              <a:effectLst/>
              <a:latin typeface="Avenir LT Std 65 Medium" pitchFamily="34" charset="0"/>
              <a:ea typeface="+mn-ea"/>
              <a:cs typeface="Arial" panose="020B0604020202020204" pitchFamily="34" charset="0"/>
            </a:rPr>
            <a:t>http://www.oecd.org/tax/tax-policy/Table%20II.1_May%202013.xlsx</a:t>
          </a:r>
        </a:p>
        <a:p>
          <a:pPr algn="l"/>
          <a:endParaRPr lang="en-US" sz="900">
            <a:latin typeface="Avenir LT Std 65 Medium"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46</xdr:row>
      <xdr:rowOff>57149</xdr:rowOff>
    </xdr:from>
    <xdr:to>
      <xdr:col>6</xdr:col>
      <xdr:colOff>9525</xdr:colOff>
      <xdr:row>121</xdr:row>
      <xdr:rowOff>19050</xdr:rowOff>
    </xdr:to>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19050" y="7505699"/>
          <a:ext cx="6276975" cy="12106276"/>
        </a:xfrm>
        <a:prstGeom prst="rect">
          <a:avLst/>
        </a:prstGeom>
        <a:solidFill>
          <a:sysClr val="window" lastClr="FFFFFF"/>
        </a:solidFill>
        <a:ln w="9525">
          <a:noFill/>
          <a:miter lim="800000"/>
          <a:headEnd/>
          <a:tailEnd/>
        </a:ln>
      </xdr:spPr>
      <xdr:txBody>
        <a:bodyPr vertOverflow="clip" wrap="square" lIns="27432" tIns="22860"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The effective CIT rate can be substantially reduced by a notional allowance for corporate equity (ACE). E.g. the effective tax rate is only half the nominal tax rate when the return on equity before tax is twice the notional interest rate (3.0% in 2012). See explanatory notes for more details.</a:t>
          </a:r>
          <a:endParaRPr lang="en-GB" sz="900">
            <a:latin typeface="Arial" pitchFamily="34" charset="0"/>
            <a:ea typeface="+mn-ea"/>
            <a:cs typeface="Arial" pitchFamily="34" charset="0"/>
          </a:endParaRPr>
        </a:p>
        <a:p>
          <a:pPr marL="0" marR="0" indent="0" defTabSz="914400" rtl="0" eaLnBrk="1" fontAlgn="base" latinLnBrk="0" hangingPunct="1">
            <a:lnSpc>
              <a:spcPct val="100000"/>
            </a:lnSpc>
            <a:spcBef>
              <a:spcPts val="0"/>
            </a:spcBef>
            <a:spcAft>
              <a:spcPts val="0"/>
            </a:spcAft>
            <a:buClrTx/>
            <a:buSzTx/>
            <a:buFontTx/>
            <a:buNone/>
            <a:tabLst/>
            <a:defRPr/>
          </a:pPr>
          <a:r>
            <a:rPr lang="en-US" sz="900" b="0" i="0" baseline="0">
              <a:latin typeface="Arial" pitchFamily="34" charset="0"/>
              <a:ea typeface="+mn-ea"/>
              <a:cs typeface="Arial" pitchFamily="34" charset="0"/>
            </a:rPr>
            <a:t>(c) The Tax Reform Law, enacted and published in September 2012, permanently  increased the Corporate Income Tax rate to 20%.</a:t>
          </a:r>
          <a:endParaRPr lang="en-GB" sz="900" b="0" i="0" baseline="0">
            <a:latin typeface="Arial" pitchFamily="34" charset="0"/>
            <a:ea typeface="+mn-ea"/>
            <a:cs typeface="Arial" pitchFamily="34" charset="0"/>
          </a:endParaRPr>
        </a:p>
        <a:p>
          <a:pPr rtl="0" eaLnBrk="1" fontAlgn="auto" latinLnBrk="0" hangingPunct="1"/>
          <a:r>
            <a:rPr lang="en-GB" sz="900" b="0" i="0" baseline="0">
              <a:latin typeface="Arial" pitchFamily="34" charset="0"/>
              <a:ea typeface="+mn-ea"/>
              <a:cs typeface="Arial" pitchFamily="34" charset="0"/>
            </a:rPr>
            <a:t>(d)</a:t>
          </a:r>
          <a:r>
            <a:rPr lang="en-GB" sz="900" b="1" i="0" baseline="0">
              <a:latin typeface="Arial" pitchFamily="34" charset="0"/>
              <a:ea typeface="+mn-ea"/>
              <a:cs typeface="Arial" pitchFamily="34" charset="0"/>
            </a:rPr>
            <a:t> </a:t>
          </a:r>
          <a:r>
            <a:rPr lang="en-GB" sz="900" b="0" i="0" baseline="0">
              <a:latin typeface="Arial" pitchFamily="34" charset="0"/>
              <a:ea typeface="+mn-ea"/>
              <a:cs typeface="Arial" pitchFamily="34" charset="0"/>
            </a:rPr>
            <a:t> From 1 January 2000, the corporate income tax is levied on distributed profits.</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The rates include a surcharge (the turnover based solidarity tax (Contribution de Solidarité)), but does not include the local business tax (Contribution</a:t>
          </a:r>
          <a:r>
            <a:rPr lang="en-US" sz="900" b="0" i="0" baseline="0">
              <a:latin typeface="Arial" pitchFamily="34" charset="0"/>
              <a:ea typeface="+mn-ea"/>
              <a:cs typeface="Arial" pitchFamily="34" charset="0"/>
            </a:rPr>
            <a:t> économique territoriale, a new tax replacing the former </a:t>
          </a:r>
          <a:r>
            <a:rPr lang="en-US" sz="900" b="0" i="0">
              <a:latin typeface="Arial" pitchFamily="34" charset="0"/>
              <a:ea typeface="+mn-ea"/>
              <a:cs typeface="Arial" pitchFamily="34" charset="0"/>
            </a:rPr>
            <a:t>Taxe professionnelle</a:t>
          </a:r>
          <a:r>
            <a:rPr lang="en-US" sz="900" b="0" i="0" baseline="0">
              <a:latin typeface="Arial" pitchFamily="34" charset="0"/>
              <a:ea typeface="+mn-ea"/>
              <a:cs typeface="Arial" pitchFamily="34" charset="0"/>
            </a:rPr>
            <a:t> from January 1st 2011</a:t>
          </a:r>
          <a:r>
            <a:rPr lang="en-US" sz="900" b="0" i="0">
              <a:latin typeface="Arial" pitchFamily="34" charset="0"/>
              <a:ea typeface="+mn-ea"/>
              <a:cs typeface="Arial" pitchFamily="34" charset="0"/>
            </a:rPr>
            <a:t>) or the 5% temporary</a:t>
          </a:r>
          <a:r>
            <a:rPr lang="en-US" sz="900" b="0" i="0" baseline="0">
              <a:latin typeface="Arial" pitchFamily="34" charset="0"/>
              <a:ea typeface="+mn-ea"/>
              <a:cs typeface="Arial" pitchFamily="34" charset="0"/>
            </a:rPr>
            <a:t> surtax applies to the standard corporate income tax liability for large company with a turnover exceeding  EUR  250 million</a:t>
          </a:r>
          <a:r>
            <a:rPr lang="en-US" sz="900" b="0" i="0">
              <a:latin typeface="Arial" pitchFamily="34" charset="0"/>
              <a:ea typeface="+mn-ea"/>
              <a:cs typeface="Arial" pitchFamily="34" charset="0"/>
            </a:rPr>
            <a:t>. More information on the surcharge is included as a comment.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900" b="0" i="0">
              <a:latin typeface="Arial" pitchFamily="34" charset="0"/>
              <a:ea typeface="+mn-ea"/>
              <a:cs typeface="Arial" pitchFamily="34" charset="0"/>
            </a:rPr>
            <a:t>(g) T</a:t>
          </a:r>
          <a:r>
            <a:rPr lang="en-GB" sz="900" b="0" i="0" baseline="0">
              <a:latin typeface="Arial" pitchFamily="34" charset="0"/>
              <a:ea typeface="+mn-ea"/>
              <a:cs typeface="Arial" pitchFamily="34" charset="0"/>
            </a:rPr>
            <a:t>he rates do not include the turnover based local business tax, the innovation tax, temporary sectoral taxes on corporations in the financial sector, energy sector, telecommunication and retail sectors.</a:t>
          </a:r>
        </a:p>
        <a:p>
          <a:pPr marL="0" marR="0" indent="0" defTabSz="914400" rtl="0" eaLnBrk="1" fontAlgn="auto" latinLnBrk="0" hangingPunct="1">
            <a:lnSpc>
              <a:spcPct val="100000"/>
            </a:lnSpc>
            <a:spcBef>
              <a:spcPts val="0"/>
            </a:spcBef>
            <a:spcAft>
              <a:spcPts val="0"/>
            </a:spcAft>
            <a:buClrTx/>
            <a:buSzTx/>
            <a:buFontTx/>
            <a:buNone/>
            <a:tabLst/>
            <a:defRPr/>
          </a:pPr>
          <a:r>
            <a:rPr lang="en-GB" sz="900" b="0" i="0" baseline="0">
              <a:latin typeface="Arial" pitchFamily="34" charset="0"/>
              <a:ea typeface="+mn-ea"/>
              <a:cs typeface="Arial" pitchFamily="34" charset="0"/>
            </a:rPr>
            <a:t>(h) In late 2011, the Icelandic Parliament passed Act No. 165/2011 on a new financial activities tax (FAT) as part of a general set of measures aimed at increasing tax revenues. The FAT, which is collected from financial institutions and insurance companies (excluding pension funds), comprises two components: (1) a levy on total remuneration paid to employees at a rate of 5.45% and (2) a special income tax of 6% on institutions’ corporate income tax base in excess of ISK 1 billion.</a:t>
          </a:r>
          <a:endParaRPr lang="en-GB" sz="900" b="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W</a:t>
          </a:r>
          <a:r>
            <a:rPr lang="en-US" sz="900" b="0" i="0" baseline="0">
              <a:latin typeface="Arial" pitchFamily="34" charset="0"/>
              <a:ea typeface="+mn-ea"/>
              <a:cs typeface="Arial" pitchFamily="34" charset="0"/>
            </a:rPr>
            <a:t>ithin the VAT law, Financial Institutions pay taxes on the combination of their wages and salaries and their profits. These amounts are deductible from profits in the assessment of corporate income tax. See the Explanatory Annex for a table showing the historical tax rates. </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a:t>
          </a:r>
          <a:r>
            <a:rPr lang="en-US" sz="900" b="0" i="0" baseline="0">
              <a:latin typeface="Arial" pitchFamily="34" charset="0"/>
              <a:ea typeface="+mn-ea"/>
              <a:cs typeface="Arial" pitchFamily="34" charset="0"/>
            </a:rPr>
            <a:t> T</a:t>
          </a:r>
          <a:r>
            <a:rPr lang="en-US" sz="900" b="0" i="0">
              <a:latin typeface="Arial" pitchFamily="34" charset="0"/>
              <a:ea typeface="+mn-ea"/>
              <a:cs typeface="Arial" pitchFamily="34" charset="0"/>
            </a:rPr>
            <a:t>hese rates do not include the regional business tax (Imposta Regionale sulle Attività Produttive; IRAP). See explanatory notes for more details.</a:t>
          </a:r>
        </a:p>
        <a:p>
          <a:pPr marL="0" lvl="0" indent="0" rtl="0" eaLnBrk="1" fontAlgn="auto" latinLnBrk="0" hangingPunct="1">
            <a:spcAft>
              <a:spcPts val="0"/>
            </a:spcAft>
          </a:pPr>
          <a:r>
            <a:rPr lang="en-US" sz="900" b="0" i="0">
              <a:latin typeface="Arial" pitchFamily="34" charset="0"/>
              <a:ea typeface="+mn-ea"/>
              <a:cs typeface="Arial" pitchFamily="34" charset="0"/>
            </a:rPr>
            <a:t>(k) </a:t>
          </a:r>
          <a:r>
            <a:rPr lang="en-GB" sz="900" b="0" i="0">
              <a:latin typeface="Arial" pitchFamily="34" charset="0"/>
              <a:ea typeface="+mn-ea"/>
              <a:cs typeface="Arial" pitchFamily="34" charset="0"/>
            </a:rPr>
            <a:t>From 1 April 2012:  </a:t>
          </a:r>
        </a:p>
        <a:p>
          <a:pPr marL="0" lvl="0" indent="0" rtl="0" eaLnBrk="1" fontAlgn="auto" latinLnBrk="0" hangingPunct="1">
            <a:spcAft>
              <a:spcPts val="0"/>
            </a:spcAft>
          </a:pPr>
          <a:r>
            <a:rPr lang="en-GB" sz="900" b="0" i="0">
              <a:latin typeface="Arial" pitchFamily="34" charset="0"/>
              <a:ea typeface="+mn-ea"/>
              <a:cs typeface="Arial" pitchFamily="34" charset="0"/>
            </a:rPr>
            <a:t>- 'Central government corporate income tax rate' has been reduced to 25.5%. At the same time 'The Special Corporation Tax for Reconstruction' was imposed for a period of three years at a rate of 10% resulting in an overall 28.05% tax rate. These figures would be presented as 28.05(25.5) in the table above.  The 'Adjusted central government corporate income tax rate' has been reduced to 26.2%</a:t>
          </a:r>
        </a:p>
        <a:p>
          <a:pPr marL="0" lvl="0" indent="0" rtl="0" eaLnBrk="1" fontAlgn="auto" latinLnBrk="0" hangingPunct="1">
            <a:spcAft>
              <a:spcPts val="0"/>
            </a:spcAft>
          </a:pPr>
          <a:r>
            <a:rPr lang="en-GB" sz="900" b="0" i="0">
              <a:latin typeface="Arial" pitchFamily="34" charset="0"/>
              <a:ea typeface="+mn-ea"/>
              <a:cs typeface="Arial" pitchFamily="34" charset="0"/>
            </a:rPr>
            <a:t>- The 'Sub-central government corporate income tax rate' has been reduced to 10.8%</a:t>
          </a:r>
        </a:p>
        <a:p>
          <a:pPr marL="0" indent="0" rtl="0" eaLnBrk="1" fontAlgn="auto" latinLnBrk="0" hangingPunct="1"/>
          <a:r>
            <a:rPr lang="en-GB" sz="900" b="0" i="0">
              <a:latin typeface="Arial" pitchFamily="34" charset="0"/>
              <a:ea typeface="+mn-ea"/>
              <a:cs typeface="Arial" pitchFamily="34" charset="0"/>
            </a:rPr>
            <a:t>- As a result of these changes, the 'Combined corporate income tax rate' has been reduced to 37.0%.</a:t>
          </a:r>
        </a:p>
        <a:p>
          <a:pPr marL="0" indent="0" rtl="0" eaLnBrk="1" fontAlgn="auto" latinLnBrk="0" hangingPunct="1"/>
          <a:r>
            <a:rPr lang="en-US" sz="900" b="0" i="0">
              <a:latin typeface="Arial" pitchFamily="34" charset="0"/>
              <a:ea typeface="+mn-ea"/>
              <a:cs typeface="Arial" pitchFamily="34" charset="0"/>
            </a:rPr>
            <a:t>(l) The contribution to the unemployment fund is 5%</a:t>
          </a:r>
          <a:endParaRPr lang="en-GB" sz="900" b="0" i="0">
            <a:latin typeface="Arial" pitchFamily="34" charset="0"/>
            <a:ea typeface="+mn-ea"/>
            <a:cs typeface="Arial" pitchFamily="34" charset="0"/>
          </a:endParaRPr>
        </a:p>
        <a:p>
          <a:pPr rtl="0" eaLnBrk="1" fontAlgn="auto" latinLnBrk="0" hangingPunct="1"/>
          <a:r>
            <a:rPr lang="en-US" sz="900" b="0" i="0" baseline="0">
              <a:latin typeface="Arial" pitchFamily="34" charset="0"/>
              <a:ea typeface="+mn-ea"/>
              <a:cs typeface="Arial" pitchFamily="34" charset="0"/>
            </a:rPr>
            <a:t>(m) Applies to taxable income over EUR 200,000</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(n)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(o) There is no sub-cental government tax, however local authorities (of each level) participate in tax revenue at a given percentage for each level of local authority. </a:t>
          </a:r>
          <a:endParaRPr lang="en-GB" sz="900">
            <a:latin typeface="Arial" pitchFamily="34" charset="0"/>
            <a:ea typeface="+mn-ea"/>
            <a:cs typeface="Arial" pitchFamily="34" charset="0"/>
          </a:endParaRPr>
        </a:p>
        <a:p>
          <a:pPr algn="l" rtl="0">
            <a:defRPr sz="1000"/>
          </a:pPr>
          <a:r>
            <a:rPr lang="en-US" sz="900" b="0" i="0" baseline="0">
              <a:latin typeface="Arial" pitchFamily="34" charset="0"/>
              <a:ea typeface="+mn-ea"/>
              <a:cs typeface="Arial" pitchFamily="34" charset="0"/>
            </a:rPr>
            <a:t>(p) S</a:t>
          </a:r>
          <a:r>
            <a:rPr lang="en-GB" sz="900" b="0" i="0" u="none" strike="noStrike" baseline="0">
              <a:solidFill>
                <a:srgbClr val="000000"/>
              </a:solidFill>
              <a:latin typeface="Arial" pitchFamily="34" charset="0"/>
              <a:cs typeface="Arial" pitchFamily="34" charset="0"/>
            </a:rPr>
            <a:t>ince 2011 there is a State surtax. In 2011 this surtax was 2% for taxable profit above 2,000,000 euros, while in 2012 and 2013 this surtax is 3% for taxable profit above 1,500,000 euros and 5% for taxable profit above 10,000,000 euros. From 2014 onwards as in 2011.</a:t>
          </a:r>
        </a:p>
        <a:p>
          <a:pPr rtl="0" eaLnBrk="1" fontAlgn="auto" latinLnBrk="0" hangingPunct="1"/>
          <a:r>
            <a:rPr lang="en-US" sz="900" b="0" i="0">
              <a:latin typeface="Arial" pitchFamily="34" charset="0"/>
              <a:ea typeface="+mn-ea"/>
              <a:cs typeface="Arial" pitchFamily="34" charset="0"/>
            </a:rPr>
            <a:t>(q) Church taxes, which cannot be avoided by enterprises, are included.</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(r)</a:t>
          </a:r>
          <a:r>
            <a:rPr lang="en-US" sz="900" b="0" i="0" baseline="0">
              <a:latin typeface="Arial" pitchFamily="34" charset="0"/>
              <a:ea typeface="+mn-ea"/>
              <a:cs typeface="Arial" pitchFamily="34" charset="0"/>
            </a:rPr>
            <a:t> </a:t>
          </a:r>
          <a:r>
            <a:rPr lang="en-US" sz="900" b="0" i="0">
              <a:latin typeface="Arial" pitchFamily="34" charset="0"/>
              <a:ea typeface="+mn-ea"/>
              <a:cs typeface="Arial" pitchFamily="34" charset="0"/>
            </a:rPr>
            <a:t>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(s)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p>
        <a:p>
          <a:pPr rtl="0" eaLnBrk="1" fontAlgn="auto" latinLnBrk="0" hangingPunct="1"/>
          <a:r>
            <a:rPr lang="en-US" sz="900" b="0" i="0">
              <a:latin typeface="Arial" pitchFamily="34" charset="0"/>
              <a:ea typeface="+mn-ea"/>
              <a:cs typeface="Arial" pitchFamily="34" charset="0"/>
            </a:rPr>
            <a:t>http://www.oecd.org/tax/tax-policy/Table%20II.1_May%202013.xlsx</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19051</xdr:colOff>
      <xdr:row>46</xdr:row>
      <xdr:rowOff>57149</xdr:rowOff>
    </xdr:from>
    <xdr:to>
      <xdr:col>5</xdr:col>
      <xdr:colOff>857251</xdr:colOff>
      <xdr:row>106</xdr:row>
      <xdr:rowOff>104774</xdr:rowOff>
    </xdr:to>
    <xdr:sp macro="" textlink="">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19051" y="7820024"/>
          <a:ext cx="6381750" cy="9763125"/>
        </a:xfrm>
        <a:prstGeom prst="rect">
          <a:avLst/>
        </a:prstGeom>
        <a:solidFill>
          <a:sysClr val="window" lastClr="FFFFFF"/>
        </a:solidFill>
        <a:ln w="9525">
          <a:noFill/>
          <a:miter lim="800000"/>
          <a:headEnd/>
          <a:tailEnd/>
        </a:ln>
      </xdr:spPr>
      <xdr:txBody>
        <a:bodyPr vertOverflow="clip" wrap="square" lIns="27432" tIns="22860"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The effective CIT rate can be substantially reduced by a notional allowance for corporate equity (ACE). E.g. the effective tax rate is only half the nominal tax rate when the return on equity before tax is twice the notional interest rate (3.425% in 2011). See explanatory notes for more details.</a:t>
          </a:r>
          <a:endParaRPr lang="en-GB" sz="900">
            <a:latin typeface="Arial" pitchFamily="34" charset="0"/>
            <a:ea typeface="+mn-ea"/>
            <a:cs typeface="Arial" pitchFamily="34" charset="0"/>
          </a:endParaRPr>
        </a:p>
        <a:p>
          <a:pPr marL="0" marR="0" indent="0" defTabSz="914400" rtl="0" eaLnBrk="1" fontAlgn="base" latinLnBrk="0" hangingPunct="1">
            <a:lnSpc>
              <a:spcPct val="100000"/>
            </a:lnSpc>
            <a:spcBef>
              <a:spcPts val="0"/>
            </a:spcBef>
            <a:spcAft>
              <a:spcPts val="0"/>
            </a:spcAft>
            <a:buClrTx/>
            <a:buSzTx/>
            <a:buFontTx/>
            <a:buNone/>
            <a:tabLst/>
            <a:defRPr/>
          </a:pPr>
          <a:r>
            <a:rPr lang="en-US" sz="900" b="0" i="0" baseline="0">
              <a:latin typeface="Arial" pitchFamily="34" charset="0"/>
              <a:ea typeface="+mn-ea"/>
              <a:cs typeface="Arial" pitchFamily="34" charset="0"/>
            </a:rPr>
            <a:t>(c) The Corporate Income Tax rate will be temporarily increased to 20% and 18.5% for profits earned in 2011 and 2012 respectively.    It is one of the measures contained in Law 20.455, which was enacted to raise finance for the reconstruction of the country hit by an earthquake in February 2010. </a:t>
          </a:r>
          <a:endParaRPr lang="en-GB" sz="900" b="0" i="0" baseline="0">
            <a:latin typeface="Arial" pitchFamily="34" charset="0"/>
            <a:ea typeface="+mn-ea"/>
            <a:cs typeface="Arial" pitchFamily="34" charset="0"/>
          </a:endParaRPr>
        </a:p>
        <a:p>
          <a:pPr rtl="0" eaLnBrk="1" fontAlgn="auto" latinLnBrk="0" hangingPunct="1"/>
          <a:r>
            <a:rPr lang="en-GB" sz="900" b="0" i="0" baseline="0">
              <a:latin typeface="Arial" pitchFamily="34" charset="0"/>
              <a:ea typeface="+mn-ea"/>
              <a:cs typeface="Arial" pitchFamily="34" charset="0"/>
            </a:rPr>
            <a:t>(d) From 1 January 2000, the corporate income tax is levied on distributed profits.</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The rates include a surcharge, but does not include the local business tax (Contribution</a:t>
          </a:r>
          <a:r>
            <a:rPr lang="en-US" sz="900" b="0" i="0" baseline="0">
              <a:latin typeface="Arial" pitchFamily="34" charset="0"/>
              <a:ea typeface="+mn-ea"/>
              <a:cs typeface="Arial" pitchFamily="34" charset="0"/>
            </a:rPr>
            <a:t> économique territoriale, a new tax replacing the former </a:t>
          </a:r>
          <a:r>
            <a:rPr lang="en-US" sz="900" b="0" i="0">
              <a:latin typeface="Arial" pitchFamily="34" charset="0"/>
              <a:ea typeface="+mn-ea"/>
              <a:cs typeface="Arial" pitchFamily="34" charset="0"/>
            </a:rPr>
            <a:t>Taxe professionnelle</a:t>
          </a:r>
          <a:r>
            <a:rPr lang="en-US" sz="900" b="0" i="0" baseline="0">
              <a:latin typeface="Arial" pitchFamily="34" charset="0"/>
              <a:ea typeface="+mn-ea"/>
              <a:cs typeface="Arial" pitchFamily="34" charset="0"/>
            </a:rPr>
            <a:t> from January 1st 2011</a:t>
          </a:r>
          <a:r>
            <a:rPr lang="en-US" sz="900" b="0" i="0">
              <a:latin typeface="Arial" pitchFamily="34" charset="0"/>
              <a:ea typeface="+mn-ea"/>
              <a:cs typeface="Arial" pitchFamily="34" charset="0"/>
            </a:rPr>
            <a:t>) or the turnover based solidarity tax (Contribution de Solidarité). More information on the surcharge is included as a comment.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900" b="0" i="0">
              <a:latin typeface="Arial" pitchFamily="34" charset="0"/>
              <a:ea typeface="+mn-ea"/>
              <a:cs typeface="Arial" pitchFamily="34" charset="0"/>
            </a:rPr>
            <a:t>(g)</a:t>
          </a:r>
          <a:r>
            <a:rPr lang="en-US" sz="900" b="0" i="0" baseline="0">
              <a:latin typeface="Arial" pitchFamily="34" charset="0"/>
              <a:ea typeface="+mn-ea"/>
              <a:cs typeface="Arial" pitchFamily="34" charset="0"/>
            </a:rPr>
            <a:t> T</a:t>
          </a:r>
          <a:r>
            <a:rPr lang="en-GB" sz="900" b="0" i="0" baseline="0">
              <a:latin typeface="Arial" pitchFamily="34" charset="0"/>
              <a:ea typeface="+mn-ea"/>
              <a:cs typeface="Arial" pitchFamily="34" charset="0"/>
            </a:rPr>
            <a:t>he rates do not include the turnover based local business tax, the innovation tax, temporary sectoral taxes on corporations in the financial sector, energy sector, telecommunication and retail sectors.</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a:t>
          </a:r>
          <a:r>
            <a:rPr lang="en-US" sz="900" b="1" i="0">
              <a:latin typeface="Arial" pitchFamily="34" charset="0"/>
              <a:ea typeface="+mn-ea"/>
              <a:cs typeface="Arial" pitchFamily="34" charset="0"/>
            </a:rPr>
            <a:t> </a:t>
          </a:r>
          <a:r>
            <a:rPr lang="en-US" sz="900" b="0" i="0">
              <a:latin typeface="Arial" pitchFamily="34" charset="0"/>
              <a:ea typeface="+mn-ea"/>
              <a:cs typeface="Arial" pitchFamily="34" charset="0"/>
            </a:rPr>
            <a:t>W</a:t>
          </a:r>
          <a:r>
            <a:rPr lang="en-US" sz="900" b="0" i="0" baseline="0">
              <a:latin typeface="Arial" pitchFamily="34" charset="0"/>
              <a:ea typeface="+mn-ea"/>
              <a:cs typeface="Arial" pitchFamily="34" charset="0"/>
            </a:rPr>
            <a:t>ithin the VAT law, Financial Institutions pay taxes on the combination of their wages and salaries and their profits. These amounts are deductible from profits in the assessment of corporate income tax. See the Explanatory Annex for a table showing the historical tax rates. </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These rates do not include the regional business tax (Imposta Regionale sulle Attività Produttive; IRAP). See explanatory notes for more details.</a:t>
          </a:r>
        </a:p>
        <a:p>
          <a:pPr rtl="0" eaLnBrk="1" fontAlgn="auto" latinLnBrk="0" hangingPunct="1"/>
          <a:r>
            <a:rPr lang="en-US" sz="900" b="0" i="0">
              <a:latin typeface="Arial" pitchFamily="34" charset="0"/>
              <a:ea typeface="+mn-ea"/>
              <a:cs typeface="Arial" pitchFamily="34" charset="0"/>
            </a:rPr>
            <a:t>(j) The contribution to the unemployment fund increased by 1% up to 5% (up from 4% in 2010)</a:t>
          </a:r>
          <a:endParaRPr lang="en-GB" sz="900" b="1">
            <a:latin typeface="Arial" pitchFamily="34" charset="0"/>
            <a:ea typeface="+mn-ea"/>
            <a:cs typeface="Arial" pitchFamily="34" charset="0"/>
          </a:endParaRPr>
        </a:p>
        <a:p>
          <a:pPr rtl="0" eaLnBrk="1" fontAlgn="auto" latinLnBrk="0" hangingPunct="1"/>
          <a:r>
            <a:rPr lang="en-US" sz="900" b="0" i="0" baseline="0">
              <a:latin typeface="Arial" pitchFamily="34" charset="0"/>
              <a:ea typeface="+mn-ea"/>
              <a:cs typeface="Arial" pitchFamily="34" charset="0"/>
            </a:rPr>
            <a:t>(k) Applies to taxable income over EUR 200,000.</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(l) New Zealand</a:t>
          </a:r>
          <a:r>
            <a:rPr lang="en-US" sz="900" b="0" i="0" baseline="0">
              <a:latin typeface="Arial" pitchFamily="34" charset="0"/>
              <a:ea typeface="+mn-ea"/>
              <a:cs typeface="Arial" pitchFamily="34" charset="0"/>
            </a:rPr>
            <a:t> 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(m) There is no sub-cental government tax, however local authorities (of each level) participate in tax revenue at a given percentage for each level of local authority. </a:t>
          </a:r>
          <a:endParaRPr lang="en-GB" sz="900">
            <a:latin typeface="Arial" pitchFamily="34" charset="0"/>
            <a:ea typeface="+mn-ea"/>
            <a:cs typeface="Arial" pitchFamily="34" charset="0"/>
          </a:endParaRPr>
        </a:p>
        <a:p>
          <a:pPr rtl="0" eaLnBrk="1" fontAlgn="auto" latinLnBrk="0" hangingPunct="1"/>
          <a:r>
            <a:rPr lang="en-US" sz="900" b="0" i="0" baseline="0">
              <a:latin typeface="Arial" pitchFamily="34" charset="0"/>
              <a:ea typeface="+mn-ea"/>
              <a:cs typeface="Arial" pitchFamily="34" charset="0"/>
            </a:rPr>
            <a:t>(n) Since 2009, two general tax rates are applied at a Central Government Level. A general tax rate of 12,5% will be applied for the first € 12500 of taxable income and a 25% tax rate will be applied for the remaining amount of taxable income (when the total taxable income exceeds € 12500)</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(o)</a:t>
          </a:r>
          <a:r>
            <a:rPr lang="en-US" sz="900" b="0" i="0" baseline="0">
              <a:latin typeface="Arial" pitchFamily="34" charset="0"/>
              <a:ea typeface="+mn-ea"/>
              <a:cs typeface="Arial" pitchFamily="34" charset="0"/>
            </a:rPr>
            <a:t> C</a:t>
          </a:r>
          <a:r>
            <a:rPr lang="en-US" sz="900" b="0" i="0">
              <a:latin typeface="Arial" pitchFamily="34" charset="0"/>
              <a:ea typeface="+mn-ea"/>
              <a:cs typeface="Arial" pitchFamily="34" charset="0"/>
            </a:rPr>
            <a:t>hurch taxes, which cannot be avoided by enterprises, are included.</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(p)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(q)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cs typeface="Arial" pitchFamily="34" charset="0"/>
          </a:endParaRPr>
        </a:p>
        <a:p>
          <a:pPr rtl="0" eaLnBrk="1" fontAlgn="auto" latinLnBrk="0" hangingPunct="1"/>
          <a:endParaRPr lang="en-US" sz="900" b="0" i="0">
            <a:latin typeface="Arial" pitchFamily="34" charset="0"/>
            <a:ea typeface="+mn-ea"/>
            <a:cs typeface="Arial"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46</xdr:row>
      <xdr:rowOff>57149</xdr:rowOff>
    </xdr:from>
    <xdr:to>
      <xdr:col>5</xdr:col>
      <xdr:colOff>723900</xdr:colOff>
      <xdr:row>104</xdr:row>
      <xdr:rowOff>28574</xdr:rowOff>
    </xdr:to>
    <xdr:sp macro="" textlink="">
      <xdr:nvSpPr>
        <xdr:cNvPr id="2" name="Text Box 2">
          <a:extLst>
            <a:ext uri="{FF2B5EF4-FFF2-40B4-BE49-F238E27FC236}">
              <a16:creationId xmlns:a16="http://schemas.microsoft.com/office/drawing/2014/main" id="{00000000-0008-0000-0400-000002000000}"/>
            </a:ext>
          </a:extLst>
        </xdr:cNvPr>
        <xdr:cNvSpPr txBox="1">
          <a:spLocks noChangeArrowheads="1"/>
        </xdr:cNvSpPr>
      </xdr:nvSpPr>
      <xdr:spPr bwMode="auto">
        <a:xfrm>
          <a:off x="19050" y="7820024"/>
          <a:ext cx="5972175" cy="9363075"/>
        </a:xfrm>
        <a:prstGeom prst="rect">
          <a:avLst/>
        </a:prstGeom>
        <a:solidFill>
          <a:sysClr val="window" lastClr="FFFFFF"/>
        </a:solidFill>
        <a:ln w="9525">
          <a:noFill/>
          <a:miter lim="800000"/>
          <a:headEnd/>
          <a:tailEnd/>
        </a:ln>
      </xdr:spPr>
      <xdr:txBody>
        <a:bodyPr vertOverflow="clip" wrap="square" lIns="27432" tIns="22860"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a:t>
          </a:r>
          <a:r>
            <a:rPr lang="en-US" sz="900" b="0" i="0" baseline="0">
              <a:latin typeface="Arial" pitchFamily="34" charset="0"/>
              <a:ea typeface="+mn-ea"/>
              <a:cs typeface="Arial" pitchFamily="34" charset="0"/>
            </a:rPr>
            <a:t> </a:t>
          </a:r>
          <a:r>
            <a:rPr lang="en-US" sz="900" b="0" i="0">
              <a:latin typeface="Arial" pitchFamily="34" charset="0"/>
              <a:ea typeface="+mn-ea"/>
              <a:cs typeface="Arial" pitchFamily="34" charset="0"/>
            </a:rPr>
            <a:t>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a:t>
          </a:r>
          <a:r>
            <a:rPr lang="en-US" sz="900" b="0" i="0" baseline="0">
              <a:latin typeface="Arial" pitchFamily="34" charset="0"/>
              <a:ea typeface="+mn-ea"/>
              <a:cs typeface="Arial" pitchFamily="34" charset="0"/>
            </a:rPr>
            <a:t> T</a:t>
          </a:r>
          <a:r>
            <a:rPr lang="en-US" sz="900" b="0" i="0">
              <a:latin typeface="Arial" pitchFamily="34" charset="0"/>
              <a:ea typeface="+mn-ea"/>
              <a:cs typeface="Arial" pitchFamily="34" charset="0"/>
            </a:rPr>
            <a:t>he effective CIT rate can be substantially reduced by a notional allowance for corporate equity (ACE). E.g. the effective tax rate is only half the nominal tax rate when the return on equity before tax is twice the notional interest rate (3.8% in 2010). See explanatory notes for more details.</a:t>
          </a:r>
          <a:endParaRPr lang="en-GB" sz="900">
            <a:latin typeface="Arial" pitchFamily="34" charset="0"/>
            <a:ea typeface="+mn-ea"/>
            <a:cs typeface="Arial" pitchFamily="34" charset="0"/>
          </a:endParaRPr>
        </a:p>
        <a:p>
          <a:pPr rtl="0" eaLnBrk="1" fontAlgn="base" latinLnBrk="0" hangingPunct="1"/>
          <a:r>
            <a:rPr lang="en-US" sz="900" b="0" i="0" baseline="0">
              <a:latin typeface="Arial" pitchFamily="34" charset="0"/>
              <a:ea typeface="+mn-ea"/>
              <a:cs typeface="Arial" pitchFamily="34" charset="0"/>
            </a:rPr>
            <a:t>(c) Individuals and legal entities that are not resident or domiciled in Chile are taxed on any income derived from Chilean sources, with a general tax rate of 35% (lower rates apply for some types of income and are available under double taxation agreements).</a:t>
          </a:r>
          <a:endParaRPr lang="en-GB" sz="900" b="0" i="0" baseline="0">
            <a:latin typeface="Arial" pitchFamily="34" charset="0"/>
            <a:ea typeface="+mn-ea"/>
            <a:cs typeface="Arial" pitchFamily="34" charset="0"/>
          </a:endParaRPr>
        </a:p>
        <a:p>
          <a:pPr rtl="0" eaLnBrk="1" fontAlgn="auto" latinLnBrk="0" hangingPunct="1"/>
          <a:r>
            <a:rPr lang="en-GB" sz="900" b="0" i="0" baseline="0">
              <a:latin typeface="Arial" pitchFamily="34" charset="0"/>
              <a:ea typeface="+mn-ea"/>
              <a:cs typeface="Arial" pitchFamily="34" charset="0"/>
            </a:rPr>
            <a:t>(d) From 1 January 2000, the corporate income tax is levied on distributed profits.</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a:t>
          </a:r>
          <a:r>
            <a:rPr lang="en-US" sz="900" b="0" i="0" baseline="0">
              <a:latin typeface="Arial" pitchFamily="34" charset="0"/>
              <a:ea typeface="+mn-ea"/>
              <a:cs typeface="Arial" pitchFamily="34" charset="0"/>
            </a:rPr>
            <a:t> T</a:t>
          </a:r>
          <a:r>
            <a:rPr lang="en-US" sz="900" b="0" i="0">
              <a:latin typeface="Arial" pitchFamily="34" charset="0"/>
              <a:ea typeface="+mn-ea"/>
              <a:cs typeface="Arial" pitchFamily="34" charset="0"/>
            </a:rPr>
            <a:t>he rates include a surcharge, but does not include the local business tax (</a:t>
          </a:r>
          <a:r>
            <a:rPr lang="en-US" sz="900" b="0" i="1">
              <a:latin typeface="Arial" pitchFamily="34" charset="0"/>
              <a:ea typeface="+mn-ea"/>
              <a:cs typeface="Arial" pitchFamily="34" charset="0"/>
            </a:rPr>
            <a:t>Taxe professionnelle</a:t>
          </a:r>
          <a:r>
            <a:rPr lang="en-US" sz="900" b="0" i="0">
              <a:latin typeface="Arial" pitchFamily="34" charset="0"/>
              <a:ea typeface="+mn-ea"/>
              <a:cs typeface="Arial" pitchFamily="34" charset="0"/>
            </a:rPr>
            <a:t>) or the turnover based solidarity tax (</a:t>
          </a:r>
          <a:r>
            <a:rPr lang="en-US" sz="900" b="0" i="1">
              <a:latin typeface="Arial" pitchFamily="34" charset="0"/>
              <a:ea typeface="+mn-ea"/>
              <a:cs typeface="Arial" pitchFamily="34" charset="0"/>
            </a:rPr>
            <a:t>Contribution de Solidarité</a:t>
          </a:r>
          <a:r>
            <a:rPr lang="en-US" sz="900" b="0" i="0">
              <a:latin typeface="Arial" pitchFamily="34" charset="0"/>
              <a:ea typeface="+mn-ea"/>
              <a:cs typeface="Arial" pitchFamily="34" charset="0"/>
            </a:rPr>
            <a:t>). More information on the surcharge is included as a comment.</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900" b="0" i="0">
              <a:latin typeface="Arial" pitchFamily="34" charset="0"/>
              <a:ea typeface="+mn-ea"/>
              <a:cs typeface="Arial" pitchFamily="34" charset="0"/>
            </a:rPr>
            <a:t>(g) T</a:t>
          </a:r>
          <a:r>
            <a:rPr lang="en-GB" sz="900" b="0" i="0" baseline="0">
              <a:latin typeface="Arial" pitchFamily="34" charset="0"/>
              <a:ea typeface="+mn-ea"/>
              <a:cs typeface="Arial" pitchFamily="34" charset="0"/>
            </a:rPr>
            <a:t>he rates do not include the turnover based local business tax, the innovation tax, temporary sectoral taxes on corporations in the financial sector, energy sector, telecommunication and retail sectors.</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W</a:t>
          </a:r>
          <a:r>
            <a:rPr lang="en-US" sz="900" b="0" i="0" baseline="0">
              <a:latin typeface="Arial" pitchFamily="34" charset="0"/>
              <a:ea typeface="+mn-ea"/>
              <a:cs typeface="Arial" pitchFamily="34" charset="0"/>
            </a:rPr>
            <a:t>ithin the VAT law, Financial Institutions pay taxes on the combination of their wages and salaries and their profits. These amounts are deductible from profits in the assessment of corporate income tax. See the Explanatory Annex for a table showing the historical tax rates. </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These rates do not include the regional business tax (Imposta Regionale sulle Attività Produttive; IRAP). See explanatory notes for more details.</a:t>
          </a:r>
          <a:endParaRPr lang="en-GB" sz="900">
            <a:latin typeface="Arial" pitchFamily="34" charset="0"/>
            <a:ea typeface="+mn-ea"/>
            <a:cs typeface="Arial" pitchFamily="34" charset="0"/>
          </a:endParaRPr>
        </a:p>
        <a:p>
          <a:pPr rtl="0" eaLnBrk="1" fontAlgn="auto" latinLnBrk="0" hangingPunct="1"/>
          <a:r>
            <a:rPr lang="en-US" sz="900" b="0" i="0" baseline="0">
              <a:latin typeface="Arial" pitchFamily="34" charset="0"/>
              <a:ea typeface="+mn-ea"/>
              <a:cs typeface="Arial" pitchFamily="34" charset="0"/>
            </a:rPr>
            <a:t>(j) Applies to taxable income over EUR 200,000.</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(k)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(l) There is no sub-cental government tax, however local authorities (of each level) participate in tax revenue at a given percentage for each level of local authority. </a:t>
          </a:r>
          <a:endParaRPr lang="en-GB" sz="900">
            <a:latin typeface="Arial" pitchFamily="34" charset="0"/>
            <a:cs typeface="Arial" pitchFamily="34" charset="0"/>
          </a:endParaRPr>
        </a:p>
        <a:p>
          <a:pPr rtl="0" eaLnBrk="1" fontAlgn="auto" latinLnBrk="0" hangingPunct="1"/>
          <a:r>
            <a:rPr lang="en-US" sz="900" b="0" i="0" baseline="0">
              <a:latin typeface="Arial" pitchFamily="34" charset="0"/>
              <a:ea typeface="+mn-ea"/>
              <a:cs typeface="Arial" pitchFamily="34" charset="0"/>
            </a:rPr>
            <a:t>(m) Since 2009, two general tax rates are applied at a Central Government Level. A general tax rate of 12,5% will be applied for the first € 12500 of taxable income and a 25% tax rate will be applied for the remaining amount of taxable income (when the total taxable income exceeds € 12500)</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(n) Church taxes, which cannot be avoided by enterprises, are included.</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(o)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(p)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19051</xdr:colOff>
      <xdr:row>46</xdr:row>
      <xdr:rowOff>57149</xdr:rowOff>
    </xdr:from>
    <xdr:to>
      <xdr:col>5</xdr:col>
      <xdr:colOff>790575</xdr:colOff>
      <xdr:row>102</xdr:row>
      <xdr:rowOff>66674</xdr:rowOff>
    </xdr:to>
    <xdr:sp macro="" textlink="">
      <xdr:nvSpPr>
        <xdr:cNvPr id="2" name="Text Box 2">
          <a:extLst>
            <a:ext uri="{FF2B5EF4-FFF2-40B4-BE49-F238E27FC236}">
              <a16:creationId xmlns:a16="http://schemas.microsoft.com/office/drawing/2014/main" id="{00000000-0008-0000-0500-000002000000}"/>
            </a:ext>
          </a:extLst>
        </xdr:cNvPr>
        <xdr:cNvSpPr txBox="1">
          <a:spLocks noChangeArrowheads="1"/>
        </xdr:cNvSpPr>
      </xdr:nvSpPr>
      <xdr:spPr bwMode="auto">
        <a:xfrm>
          <a:off x="19051" y="7800974"/>
          <a:ext cx="6276974" cy="9077325"/>
        </a:xfrm>
        <a:prstGeom prst="rect">
          <a:avLst/>
        </a:prstGeom>
        <a:solidFill>
          <a:sysClr val="window" lastClr="FFFFFF"/>
        </a:solidFill>
        <a:ln w="9525">
          <a:noFill/>
          <a:miter lim="800000"/>
          <a:headEnd/>
          <a:tailEnd/>
        </a:ln>
      </xdr:spPr>
      <xdr:txBody>
        <a:bodyPr vertOverflow="clip" wrap="square" lIns="27432" tIns="22860"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a:t>
          </a:r>
          <a:r>
            <a:rPr lang="en-US" sz="900" b="0" i="0" baseline="0">
              <a:latin typeface="Arial" pitchFamily="34" charset="0"/>
              <a:ea typeface="+mn-ea"/>
              <a:cs typeface="Arial" pitchFamily="34" charset="0"/>
            </a:rPr>
            <a:t> </a:t>
          </a:r>
          <a:r>
            <a:rPr lang="en-US" sz="900" b="0" i="0">
              <a:latin typeface="Arial" pitchFamily="34" charset="0"/>
              <a:ea typeface="+mn-ea"/>
              <a:cs typeface="Arial" pitchFamily="34" charset="0"/>
            </a:rPr>
            <a:t>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The effective CIT rate can be substantially reduced by a notional allowance for corporate equity (ACE). E.g. the effective tax rate is only half the nominal tax rate when the return on equity before tax is twice the notional interest rate (4.473% in 2009). See explanatory notes for more details.</a:t>
          </a:r>
          <a:endParaRPr lang="en-GB" sz="900">
            <a:latin typeface="Arial" pitchFamily="34" charset="0"/>
            <a:ea typeface="+mn-ea"/>
            <a:cs typeface="Arial" pitchFamily="34" charset="0"/>
          </a:endParaRPr>
        </a:p>
        <a:p>
          <a:pPr rtl="0" eaLnBrk="1" fontAlgn="base" latinLnBrk="0" hangingPunct="1"/>
          <a:r>
            <a:rPr lang="en-US" sz="900" b="0" i="0" baseline="0">
              <a:latin typeface="Arial" pitchFamily="34" charset="0"/>
              <a:ea typeface="+mn-ea"/>
              <a:cs typeface="Arial" pitchFamily="34" charset="0"/>
            </a:rPr>
            <a:t>(c) Individuals and legal entities that are not resident or domiciled in Chile are taxed on any income derived from Chilean sources, with a general tax rate of 35% (lower rates apply for some types of income and are available under double taxation agreements).</a:t>
          </a:r>
          <a:endParaRPr lang="en-GB" sz="900" b="0" i="0" baseline="0">
            <a:latin typeface="Arial" pitchFamily="34" charset="0"/>
            <a:ea typeface="+mn-ea"/>
            <a:cs typeface="Arial" pitchFamily="34" charset="0"/>
          </a:endParaRPr>
        </a:p>
        <a:p>
          <a:pPr rtl="0" eaLnBrk="1" fontAlgn="auto" latinLnBrk="0" hangingPunct="1"/>
          <a:r>
            <a:rPr lang="en-GB" sz="900" b="0" i="0" baseline="0">
              <a:latin typeface="Arial" pitchFamily="34" charset="0"/>
              <a:ea typeface="+mn-ea"/>
              <a:cs typeface="Arial" pitchFamily="34" charset="0"/>
            </a:rPr>
            <a:t>(d) From 1 January 2000, the corporate income tax is levied on distributed profits.</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The rates include a surcharge, but does not include the local business tax (</a:t>
          </a:r>
          <a:r>
            <a:rPr lang="en-US" sz="900" b="0" i="1">
              <a:latin typeface="Arial" pitchFamily="34" charset="0"/>
              <a:ea typeface="+mn-ea"/>
              <a:cs typeface="Arial" pitchFamily="34" charset="0"/>
            </a:rPr>
            <a:t>Taxe professionnelle</a:t>
          </a:r>
          <a:r>
            <a:rPr lang="en-US" sz="900" b="0" i="0">
              <a:latin typeface="Arial" pitchFamily="34" charset="0"/>
              <a:ea typeface="+mn-ea"/>
              <a:cs typeface="Arial" pitchFamily="34" charset="0"/>
            </a:rPr>
            <a:t>) or the turnover based solidarity tax (</a:t>
          </a:r>
          <a:r>
            <a:rPr lang="en-US" sz="900" b="0" i="1">
              <a:latin typeface="Arial" pitchFamily="34" charset="0"/>
              <a:ea typeface="+mn-ea"/>
              <a:cs typeface="Arial" pitchFamily="34" charset="0"/>
            </a:rPr>
            <a:t>Contribution de Solidarité</a:t>
          </a:r>
          <a:r>
            <a:rPr lang="en-US" sz="900" b="0" i="0">
              <a:latin typeface="Arial" pitchFamily="34" charset="0"/>
              <a:ea typeface="+mn-ea"/>
              <a:cs typeface="Arial" pitchFamily="34" charset="0"/>
            </a:rPr>
            <a:t>). More information on the surcharge is included as a comment.</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a:t>
          </a:r>
          <a:r>
            <a:rPr lang="en-US" sz="900" b="0" i="0" baseline="0">
              <a:latin typeface="Arial" pitchFamily="34" charset="0"/>
              <a:ea typeface="+mn-ea"/>
              <a:cs typeface="Arial" pitchFamily="34" charset="0"/>
            </a:rPr>
            <a:t> 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The rates do not include the turnover based local business tax, the innovation tax, the credit institutions' surtax and the energy suppliers' surtax.</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a:t>
          </a:r>
          <a:r>
            <a:rPr lang="en-US" sz="900" b="1" i="0">
              <a:latin typeface="Arial" pitchFamily="34" charset="0"/>
              <a:ea typeface="+mn-ea"/>
              <a:cs typeface="Arial" pitchFamily="34" charset="0"/>
            </a:rPr>
            <a:t> </a:t>
          </a:r>
          <a:r>
            <a:rPr lang="en-US" sz="900" b="0" i="0">
              <a:latin typeface="Arial" pitchFamily="34" charset="0"/>
              <a:ea typeface="+mn-ea"/>
              <a:cs typeface="Arial" pitchFamily="34" charset="0"/>
            </a:rPr>
            <a:t>W</a:t>
          </a:r>
          <a:r>
            <a:rPr lang="en-US" sz="900" b="0" i="0" baseline="0">
              <a:latin typeface="Arial" pitchFamily="34" charset="0"/>
              <a:ea typeface="+mn-ea"/>
              <a:cs typeface="Arial" pitchFamily="34" charset="0"/>
            </a:rPr>
            <a:t>ithin the VAT law, Financial Institutions pay taxes on the combination of their wages and salaries and their profits. These amounts are deductible from profits in the assessment of corporate income tax. See the Explanatory Annex for a table showing the historical tax rates. </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These rates do not include the regional business tax (Imposta Regionale sulle Attività Produttive; IRAP). See explanatory notes for more details.</a:t>
          </a:r>
          <a:endParaRPr lang="en-GB" sz="900">
            <a:latin typeface="Arial" pitchFamily="34" charset="0"/>
            <a:cs typeface="Arial" pitchFamily="34" charset="0"/>
          </a:endParaRPr>
        </a:p>
        <a:p>
          <a:pPr rtl="0" eaLnBrk="1" fontAlgn="auto" latinLnBrk="0" hangingPunct="1"/>
          <a:r>
            <a:rPr lang="en-US" sz="900" b="0" i="0" baseline="0">
              <a:latin typeface="Arial" pitchFamily="34" charset="0"/>
              <a:ea typeface="+mn-ea"/>
              <a:cs typeface="Arial" pitchFamily="34" charset="0"/>
            </a:rPr>
            <a:t>(j) Applies to taxable income over EUR 200,000.</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(k)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(l)</a:t>
          </a:r>
          <a:r>
            <a:rPr lang="en-US" sz="900" b="0" i="0" baseline="0">
              <a:latin typeface="Arial" pitchFamily="34" charset="0"/>
              <a:ea typeface="+mn-ea"/>
              <a:cs typeface="Arial" pitchFamily="34" charset="0"/>
            </a:rPr>
            <a:t> T</a:t>
          </a:r>
          <a:r>
            <a:rPr lang="en-US" sz="900" b="0" i="0">
              <a:latin typeface="Arial" pitchFamily="34" charset="0"/>
              <a:ea typeface="+mn-ea"/>
              <a:cs typeface="Arial" pitchFamily="34" charset="0"/>
            </a:rPr>
            <a:t>here is no sub-cental government tax, however local authorities (of each level) participate in tax revenue at a given percentage for each level of local authority. </a:t>
          </a:r>
        </a:p>
        <a:p>
          <a:pPr rtl="0" eaLnBrk="1" fontAlgn="auto" latinLnBrk="0" hangingPunct="1"/>
          <a:r>
            <a:rPr lang="en-US" sz="900" b="0" i="0" baseline="0">
              <a:latin typeface="Arial" pitchFamily="34" charset="0"/>
              <a:ea typeface="+mn-ea"/>
              <a:cs typeface="Arial" pitchFamily="34" charset="0"/>
            </a:rPr>
            <a:t>(m) Since 2009, two general tax rates are applied at a Central Government Level. A general tax rate of 12,5% will be applied for the first € 12500 of taxable income and a 25% tax rate will be applied for the remaining amount of taxable income (when the total taxable income exceeds € 12500)</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(n) Church taxes, which cannot be avoided by enterprises, are included.</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(o)</a:t>
          </a:r>
          <a:r>
            <a:rPr lang="en-US" sz="900" b="0" i="0" baseline="0">
              <a:latin typeface="Arial" pitchFamily="34" charset="0"/>
              <a:ea typeface="+mn-ea"/>
              <a:cs typeface="Arial" pitchFamily="34" charset="0"/>
            </a:rPr>
            <a:t> </a:t>
          </a:r>
          <a:r>
            <a:rPr lang="en-US" sz="900" b="0" i="0">
              <a:latin typeface="Arial" pitchFamily="34" charset="0"/>
              <a:ea typeface="+mn-ea"/>
              <a:cs typeface="Arial" pitchFamily="34" charset="0"/>
            </a:rPr>
            <a:t>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(p)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base"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1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18.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3.xml"/><Relationship Id="rId1" Type="http://schemas.openxmlformats.org/officeDocument/2006/relationships/printerSettings" Target="../printerSettings/printerSettings23.bin"/><Relationship Id="rId4" Type="http://schemas.openxmlformats.org/officeDocument/2006/relationships/comments" Target="../comments19.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4.xml"/><Relationship Id="rId1" Type="http://schemas.openxmlformats.org/officeDocument/2006/relationships/printerSettings" Target="../printerSettings/printerSettings24.bin"/><Relationship Id="rId4" Type="http://schemas.openxmlformats.org/officeDocument/2006/relationships/comments" Target="../comments20.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5.xml"/><Relationship Id="rId1" Type="http://schemas.openxmlformats.org/officeDocument/2006/relationships/printerSettings" Target="../printerSettings/printerSettings25.bin"/><Relationship Id="rId4" Type="http://schemas.openxmlformats.org/officeDocument/2006/relationships/comments" Target="../comments21.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6.xml"/><Relationship Id="rId1" Type="http://schemas.openxmlformats.org/officeDocument/2006/relationships/printerSettings" Target="../printerSettings/printerSettings26.bin"/><Relationship Id="rId4" Type="http://schemas.openxmlformats.org/officeDocument/2006/relationships/comments" Target="../comments22.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7.xml"/><Relationship Id="rId1" Type="http://schemas.openxmlformats.org/officeDocument/2006/relationships/printerSettings" Target="../printerSettings/printerSettings27.bin"/><Relationship Id="rId4" Type="http://schemas.openxmlformats.org/officeDocument/2006/relationships/comments" Target="../comments23.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8.xml"/><Relationship Id="rId1" Type="http://schemas.openxmlformats.org/officeDocument/2006/relationships/printerSettings" Target="../printerSettings/printerSettings28.bin"/><Relationship Id="rId4" Type="http://schemas.openxmlformats.org/officeDocument/2006/relationships/comments" Target="../comments24.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9.xml"/><Relationship Id="rId1" Type="http://schemas.openxmlformats.org/officeDocument/2006/relationships/printerSettings" Target="../printerSettings/printerSettings29.bin"/><Relationship Id="rId4" Type="http://schemas.openxmlformats.org/officeDocument/2006/relationships/comments" Target="../comments2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30.xml"/><Relationship Id="rId1" Type="http://schemas.openxmlformats.org/officeDocument/2006/relationships/printerSettings" Target="../printerSettings/printerSettings30.bin"/><Relationship Id="rId4" Type="http://schemas.openxmlformats.org/officeDocument/2006/relationships/comments" Target="../comments26.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31.xml"/><Relationship Id="rId1" Type="http://schemas.openxmlformats.org/officeDocument/2006/relationships/printerSettings" Target="../printerSettings/printerSettings31.bin"/><Relationship Id="rId4" Type="http://schemas.openxmlformats.org/officeDocument/2006/relationships/comments" Target="../comments27.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32.xml"/><Relationship Id="rId1" Type="http://schemas.openxmlformats.org/officeDocument/2006/relationships/printerSettings" Target="../printerSettings/printerSettings32.bin"/><Relationship Id="rId4" Type="http://schemas.openxmlformats.org/officeDocument/2006/relationships/comments" Target="../comments28.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33.xml"/><Relationship Id="rId1" Type="http://schemas.openxmlformats.org/officeDocument/2006/relationships/printerSettings" Target="../printerSettings/printerSettings33.bin"/><Relationship Id="rId4" Type="http://schemas.openxmlformats.org/officeDocument/2006/relationships/comments" Target="../comments29.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34.xml"/><Relationship Id="rId1" Type="http://schemas.openxmlformats.org/officeDocument/2006/relationships/printerSettings" Target="../printerSettings/printerSettings34.bin"/><Relationship Id="rId4" Type="http://schemas.openxmlformats.org/officeDocument/2006/relationships/comments" Target="../comments30.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5.xml"/><Relationship Id="rId1" Type="http://schemas.openxmlformats.org/officeDocument/2006/relationships/printerSettings" Target="../printerSettings/printerSettings35.bin"/><Relationship Id="rId4" Type="http://schemas.openxmlformats.org/officeDocument/2006/relationships/comments" Target="../comments31.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6.xml"/><Relationship Id="rId1" Type="http://schemas.openxmlformats.org/officeDocument/2006/relationships/printerSettings" Target="../printerSettings/printerSettings36.bin"/><Relationship Id="rId4" Type="http://schemas.openxmlformats.org/officeDocument/2006/relationships/comments" Target="../comments32.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37.xml"/><Relationship Id="rId1" Type="http://schemas.openxmlformats.org/officeDocument/2006/relationships/printerSettings" Target="../printerSettings/printerSettings37.bin"/><Relationship Id="rId4" Type="http://schemas.openxmlformats.org/officeDocument/2006/relationships/comments" Target="../comments3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5"/>
  <sheetViews>
    <sheetView showGridLines="0" tabSelected="1" zoomScaleNormal="100" workbookViewId="0">
      <selection activeCell="O24" sqref="O24"/>
    </sheetView>
  </sheetViews>
  <sheetFormatPr defaultRowHeight="12.75" customHeight="1"/>
  <cols>
    <col min="1" max="1" width="18.140625" style="4" customWidth="1"/>
    <col min="2" max="3" width="16.7109375" style="2" customWidth="1"/>
    <col min="4" max="4" width="16.7109375" style="3" customWidth="1"/>
    <col min="5" max="6" width="16.7109375" style="2" customWidth="1"/>
    <col min="7" max="9" width="9.140625" style="4"/>
    <col min="10" max="10" width="14.85546875" style="4" customWidth="1"/>
    <col min="11" max="11" width="9.140625" style="4"/>
    <col min="12" max="12" width="9" style="4" bestFit="1" customWidth="1"/>
    <col min="13" max="13" width="4.5703125" style="4" bestFit="1" customWidth="1"/>
    <col min="14" max="14" width="9" style="4" bestFit="1" customWidth="1"/>
    <col min="15" max="16384" width="9.140625" style="4"/>
  </cols>
  <sheetData>
    <row r="1" spans="1:19" ht="12.75" customHeight="1">
      <c r="A1" s="1">
        <v>42860</v>
      </c>
    </row>
    <row r="2" spans="1:19" ht="12.75" customHeight="1">
      <c r="A2" s="5" t="s">
        <v>257</v>
      </c>
      <c r="B2" s="6"/>
      <c r="C2" s="6"/>
      <c r="D2" s="7"/>
      <c r="E2" s="6"/>
      <c r="F2" s="6"/>
      <c r="S2" s="8"/>
    </row>
    <row r="3" spans="1:19" ht="12.75" customHeight="1">
      <c r="S3" s="8"/>
    </row>
    <row r="4" spans="1:19" ht="12.75" customHeight="1">
      <c r="A4" s="96" t="s">
        <v>0</v>
      </c>
      <c r="B4" s="93" t="s">
        <v>105</v>
      </c>
      <c r="C4" s="93" t="s">
        <v>106</v>
      </c>
      <c r="D4" s="98" t="s">
        <v>107</v>
      </c>
      <c r="E4" s="93" t="s">
        <v>108</v>
      </c>
      <c r="F4" s="93" t="s">
        <v>109</v>
      </c>
      <c r="S4" s="8"/>
    </row>
    <row r="5" spans="1:19" ht="12.75" customHeight="1">
      <c r="A5" s="96"/>
      <c r="B5" s="94"/>
      <c r="C5" s="94"/>
      <c r="D5" s="99"/>
      <c r="E5" s="94"/>
      <c r="F5" s="94"/>
      <c r="S5" s="8"/>
    </row>
    <row r="6" spans="1:19" ht="12.75" customHeight="1">
      <c r="A6" s="96"/>
      <c r="B6" s="94"/>
      <c r="C6" s="94"/>
      <c r="D6" s="99"/>
      <c r="E6" s="94"/>
      <c r="F6" s="94"/>
      <c r="S6" s="8"/>
    </row>
    <row r="7" spans="1:19" ht="12.75" customHeight="1">
      <c r="A7" s="96"/>
      <c r="B7" s="94"/>
      <c r="C7" s="94"/>
      <c r="D7" s="99"/>
      <c r="E7" s="94"/>
      <c r="F7" s="94"/>
      <c r="S7" s="8"/>
    </row>
    <row r="8" spans="1:19" ht="12.75" customHeight="1">
      <c r="A8" s="96"/>
      <c r="B8" s="94"/>
      <c r="C8" s="94"/>
      <c r="D8" s="99"/>
      <c r="E8" s="94"/>
      <c r="F8" s="94"/>
      <c r="S8" s="8"/>
    </row>
    <row r="9" spans="1:19" ht="12.75" customHeight="1" thickBot="1">
      <c r="A9" s="97"/>
      <c r="B9" s="95"/>
      <c r="C9" s="95"/>
      <c r="D9" s="100"/>
      <c r="E9" s="95"/>
      <c r="F9" s="95"/>
      <c r="S9" s="8"/>
    </row>
    <row r="10" spans="1:19" ht="12.75" customHeight="1">
      <c r="A10" s="11"/>
      <c r="B10" s="13"/>
      <c r="C10" s="13"/>
      <c r="D10" s="14"/>
      <c r="E10" s="13"/>
      <c r="F10" s="13"/>
      <c r="S10" s="8"/>
    </row>
    <row r="11" spans="1:19" ht="12.75" customHeight="1">
      <c r="A11" s="15" t="s">
        <v>130</v>
      </c>
      <c r="B11" s="16">
        <v>30</v>
      </c>
      <c r="C11" s="17">
        <v>30</v>
      </c>
      <c r="D11" s="18" t="s">
        <v>54</v>
      </c>
      <c r="E11" s="17">
        <v>30</v>
      </c>
      <c r="F11" s="16" t="s">
        <v>1</v>
      </c>
      <c r="S11" s="8"/>
    </row>
    <row r="12" spans="1:19" ht="12.75" customHeight="1">
      <c r="A12" s="15" t="s">
        <v>2</v>
      </c>
      <c r="B12" s="16">
        <v>25</v>
      </c>
      <c r="C12" s="17">
        <v>25</v>
      </c>
      <c r="D12" s="18" t="s">
        <v>54</v>
      </c>
      <c r="E12" s="17">
        <v>25</v>
      </c>
      <c r="F12" s="16" t="s">
        <v>3</v>
      </c>
      <c r="S12" s="8"/>
    </row>
    <row r="13" spans="1:19" ht="12.75" customHeight="1">
      <c r="A13" s="15" t="s">
        <v>131</v>
      </c>
      <c r="B13" s="16" t="s">
        <v>244</v>
      </c>
      <c r="C13" s="17">
        <v>33.99</v>
      </c>
      <c r="D13" s="18" t="s">
        <v>54</v>
      </c>
      <c r="E13" s="17">
        <v>33.99</v>
      </c>
      <c r="F13" s="16" t="s">
        <v>1</v>
      </c>
      <c r="S13" s="8"/>
    </row>
    <row r="14" spans="1:19" ht="12.75" customHeight="1">
      <c r="A14" s="15" t="s">
        <v>5</v>
      </c>
      <c r="B14" s="16">
        <v>15</v>
      </c>
      <c r="C14" s="17">
        <v>15</v>
      </c>
      <c r="D14" s="17">
        <v>11.7</v>
      </c>
      <c r="E14" s="17">
        <v>26.7</v>
      </c>
      <c r="F14" s="16" t="s">
        <v>3</v>
      </c>
    </row>
    <row r="15" spans="1:19" ht="12.75" customHeight="1">
      <c r="A15" s="15" t="s">
        <v>132</v>
      </c>
      <c r="B15" s="16">
        <v>25</v>
      </c>
      <c r="C15" s="17">
        <v>25</v>
      </c>
      <c r="D15" s="17" t="s">
        <v>54</v>
      </c>
      <c r="E15" s="17">
        <v>25</v>
      </c>
      <c r="F15" s="16" t="s">
        <v>1</v>
      </c>
    </row>
    <row r="16" spans="1:19" ht="12.75" customHeight="1">
      <c r="A16" s="15" t="s">
        <v>6</v>
      </c>
      <c r="B16" s="16">
        <v>19</v>
      </c>
      <c r="C16" s="16">
        <v>19</v>
      </c>
      <c r="D16" s="16" t="s">
        <v>54</v>
      </c>
      <c r="E16" s="16">
        <v>19</v>
      </c>
      <c r="F16" s="16" t="s">
        <v>1</v>
      </c>
      <c r="G16" s="19"/>
    </row>
    <row r="17" spans="1:6" ht="12.75" customHeight="1">
      <c r="A17" s="15" t="s">
        <v>7</v>
      </c>
      <c r="B17" s="16">
        <v>22</v>
      </c>
      <c r="C17" s="17">
        <v>22</v>
      </c>
      <c r="D17" s="17" t="s">
        <v>54</v>
      </c>
      <c r="E17" s="17">
        <v>22</v>
      </c>
      <c r="F17" s="16" t="s">
        <v>3</v>
      </c>
    </row>
    <row r="18" spans="1:6" ht="12.75" customHeight="1">
      <c r="A18" s="15" t="s">
        <v>133</v>
      </c>
      <c r="B18" s="16">
        <v>20</v>
      </c>
      <c r="C18" s="17">
        <v>20</v>
      </c>
      <c r="D18" s="17" t="s">
        <v>54</v>
      </c>
      <c r="E18" s="17">
        <v>20</v>
      </c>
      <c r="F18" s="16" t="s">
        <v>3</v>
      </c>
    </row>
    <row r="19" spans="1:6" ht="12.75" customHeight="1">
      <c r="A19" s="15" t="s">
        <v>8</v>
      </c>
      <c r="B19" s="16">
        <v>20</v>
      </c>
      <c r="C19" s="17">
        <v>20</v>
      </c>
      <c r="D19" s="17" t="s">
        <v>54</v>
      </c>
      <c r="E19" s="17">
        <v>20</v>
      </c>
      <c r="F19" s="16" t="s">
        <v>3</v>
      </c>
    </row>
    <row r="20" spans="1:6" ht="12.75" customHeight="1">
      <c r="A20" s="15" t="s">
        <v>134</v>
      </c>
      <c r="B20" s="16" t="s">
        <v>252</v>
      </c>
      <c r="C20" s="17">
        <v>34.43</v>
      </c>
      <c r="D20" s="17" t="s">
        <v>54</v>
      </c>
      <c r="E20" s="17">
        <v>34.43</v>
      </c>
      <c r="F20" s="16" t="s">
        <v>1</v>
      </c>
    </row>
    <row r="21" spans="1:6" ht="12.75" customHeight="1">
      <c r="A21" s="15" t="s">
        <v>135</v>
      </c>
      <c r="B21" s="16" t="s">
        <v>246</v>
      </c>
      <c r="C21" s="17">
        <v>15.824999999999999</v>
      </c>
      <c r="D21" s="17">
        <v>14.35</v>
      </c>
      <c r="E21" s="17">
        <v>30.175000000000001</v>
      </c>
      <c r="F21" s="16" t="s">
        <v>3</v>
      </c>
    </row>
    <row r="22" spans="1:6" ht="12.75" customHeight="1">
      <c r="A22" s="15" t="s">
        <v>29</v>
      </c>
      <c r="B22" s="16">
        <v>29</v>
      </c>
      <c r="C22" s="17">
        <v>29</v>
      </c>
      <c r="D22" s="17" t="s">
        <v>54</v>
      </c>
      <c r="E22" s="17">
        <v>29</v>
      </c>
      <c r="F22" s="16" t="s">
        <v>1</v>
      </c>
    </row>
    <row r="23" spans="1:6" ht="12.75" customHeight="1">
      <c r="A23" s="15" t="s">
        <v>136</v>
      </c>
      <c r="B23" s="16">
        <v>9</v>
      </c>
      <c r="C23" s="17">
        <v>9</v>
      </c>
      <c r="D23" s="17" t="s">
        <v>54</v>
      </c>
      <c r="E23" s="17">
        <v>9</v>
      </c>
      <c r="F23" s="16" t="s">
        <v>3</v>
      </c>
    </row>
    <row r="24" spans="1:6" ht="12.75" customHeight="1">
      <c r="A24" s="15" t="s">
        <v>137</v>
      </c>
      <c r="B24" s="16">
        <v>20</v>
      </c>
      <c r="C24" s="17">
        <v>20</v>
      </c>
      <c r="D24" s="17" t="s">
        <v>54</v>
      </c>
      <c r="E24" s="17">
        <v>20</v>
      </c>
      <c r="F24" s="16" t="s">
        <v>1</v>
      </c>
    </row>
    <row r="25" spans="1:6" ht="12.75" customHeight="1">
      <c r="A25" s="15" t="s">
        <v>10</v>
      </c>
      <c r="B25" s="16">
        <v>12.5</v>
      </c>
      <c r="C25" s="17">
        <v>12.5</v>
      </c>
      <c r="D25" s="17" t="s">
        <v>54</v>
      </c>
      <c r="E25" s="17">
        <v>12.5</v>
      </c>
      <c r="F25" s="16" t="s">
        <v>1</v>
      </c>
    </row>
    <row r="26" spans="1:6" s="19" customFormat="1" ht="12.75" customHeight="1">
      <c r="A26" s="15" t="s">
        <v>138</v>
      </c>
      <c r="B26" s="16">
        <v>24</v>
      </c>
      <c r="C26" s="16">
        <v>24</v>
      </c>
      <c r="D26" s="16">
        <v>0</v>
      </c>
      <c r="E26" s="16">
        <v>24</v>
      </c>
      <c r="F26" s="16" t="s">
        <v>1</v>
      </c>
    </row>
    <row r="27" spans="1:6" ht="12.75" customHeight="1">
      <c r="A27" s="15" t="s">
        <v>140</v>
      </c>
      <c r="B27" s="16">
        <v>24</v>
      </c>
      <c r="C27" s="17">
        <v>23.906400000000001</v>
      </c>
      <c r="D27" s="17">
        <v>3.9</v>
      </c>
      <c r="E27" s="17">
        <v>27.8064</v>
      </c>
      <c r="F27" s="16" t="s">
        <v>3</v>
      </c>
    </row>
    <row r="28" spans="1:6" ht="12.75" customHeight="1">
      <c r="A28" s="15" t="s">
        <v>139</v>
      </c>
      <c r="B28" s="16">
        <v>23.4</v>
      </c>
      <c r="C28" s="17">
        <v>22.59</v>
      </c>
      <c r="D28" s="17">
        <v>7.38</v>
      </c>
      <c r="E28" s="17">
        <v>29.97</v>
      </c>
      <c r="F28" s="16" t="s">
        <v>1</v>
      </c>
    </row>
    <row r="29" spans="1:6" ht="12.75" customHeight="1">
      <c r="A29" s="15" t="s">
        <v>12</v>
      </c>
      <c r="B29" s="16">
        <v>22</v>
      </c>
      <c r="C29" s="17">
        <v>22</v>
      </c>
      <c r="D29" s="17">
        <v>2.2000000000000002</v>
      </c>
      <c r="E29" s="17">
        <v>24.2</v>
      </c>
      <c r="F29" s="16" t="s">
        <v>1</v>
      </c>
    </row>
    <row r="30" spans="1:6" ht="12.75" customHeight="1">
      <c r="A30" s="15" t="s">
        <v>249</v>
      </c>
      <c r="B30" s="16">
        <v>15</v>
      </c>
      <c r="C30" s="17">
        <v>15</v>
      </c>
      <c r="D30" s="17" t="s">
        <v>54</v>
      </c>
      <c r="E30" s="17">
        <v>15</v>
      </c>
      <c r="F30" s="16" t="s">
        <v>3</v>
      </c>
    </row>
    <row r="31" spans="1:6" ht="12.75" customHeight="1">
      <c r="A31" s="15" t="s">
        <v>141</v>
      </c>
      <c r="B31" s="16" t="s">
        <v>253</v>
      </c>
      <c r="C31" s="17">
        <v>20.329999999999998</v>
      </c>
      <c r="D31" s="17">
        <v>6.75</v>
      </c>
      <c r="E31" s="17">
        <v>27.08</v>
      </c>
      <c r="F31" s="16" t="s">
        <v>3</v>
      </c>
    </row>
    <row r="32" spans="1:6" ht="12.75" customHeight="1">
      <c r="A32" s="15" t="s">
        <v>49</v>
      </c>
      <c r="B32" s="16">
        <v>30</v>
      </c>
      <c r="C32" s="17">
        <v>30</v>
      </c>
      <c r="D32" s="17" t="s">
        <v>54</v>
      </c>
      <c r="E32" s="17">
        <v>30</v>
      </c>
      <c r="F32" s="16" t="s">
        <v>3</v>
      </c>
    </row>
    <row r="33" spans="1:6" ht="12.75" customHeight="1">
      <c r="A33" s="15" t="s">
        <v>142</v>
      </c>
      <c r="B33" s="16">
        <v>25</v>
      </c>
      <c r="C33" s="17">
        <v>25</v>
      </c>
      <c r="D33" s="17" t="s">
        <v>54</v>
      </c>
      <c r="E33" s="17">
        <v>25</v>
      </c>
      <c r="F33" s="16" t="s">
        <v>1</v>
      </c>
    </row>
    <row r="34" spans="1:6" ht="12.75" customHeight="1">
      <c r="A34" s="15" t="s">
        <v>143</v>
      </c>
      <c r="B34" s="16">
        <v>28</v>
      </c>
      <c r="C34" s="17">
        <v>28</v>
      </c>
      <c r="D34" s="17" t="s">
        <v>54</v>
      </c>
      <c r="E34" s="17">
        <v>28</v>
      </c>
      <c r="F34" s="16" t="s">
        <v>3</v>
      </c>
    </row>
    <row r="35" spans="1:6" ht="12.75" customHeight="1">
      <c r="A35" s="15" t="s">
        <v>16</v>
      </c>
      <c r="B35" s="16">
        <v>24</v>
      </c>
      <c r="C35" s="17">
        <v>24</v>
      </c>
      <c r="D35" s="17" t="s">
        <v>54</v>
      </c>
      <c r="E35" s="17">
        <v>24</v>
      </c>
      <c r="F35" s="16" t="s">
        <v>3</v>
      </c>
    </row>
    <row r="36" spans="1:6" ht="12.75" customHeight="1">
      <c r="A36" s="15" t="s">
        <v>144</v>
      </c>
      <c r="B36" s="16">
        <v>19</v>
      </c>
      <c r="C36" s="17">
        <v>19</v>
      </c>
      <c r="D36" s="17" t="s">
        <v>54</v>
      </c>
      <c r="E36" s="17">
        <v>19</v>
      </c>
      <c r="F36" s="16" t="s">
        <v>3</v>
      </c>
    </row>
    <row r="37" spans="1:6" ht="12.75" customHeight="1">
      <c r="A37" s="15" t="s">
        <v>145</v>
      </c>
      <c r="B37" s="16" t="s">
        <v>248</v>
      </c>
      <c r="C37" s="17">
        <v>28</v>
      </c>
      <c r="D37" s="17">
        <v>1.5</v>
      </c>
      <c r="E37" s="17">
        <v>29.5</v>
      </c>
      <c r="F37" s="16" t="s">
        <v>3</v>
      </c>
    </row>
    <row r="38" spans="1:6" ht="12.75" customHeight="1">
      <c r="A38" s="15" t="s">
        <v>18</v>
      </c>
      <c r="B38" s="16">
        <v>21</v>
      </c>
      <c r="C38" s="17">
        <v>21</v>
      </c>
      <c r="D38" s="17" t="s">
        <v>54</v>
      </c>
      <c r="E38" s="17">
        <v>21</v>
      </c>
      <c r="F38" s="16" t="s">
        <v>3</v>
      </c>
    </row>
    <row r="39" spans="1:6" ht="12.75" customHeight="1">
      <c r="A39" s="15" t="s">
        <v>50</v>
      </c>
      <c r="B39" s="16">
        <v>19</v>
      </c>
      <c r="C39" s="17">
        <v>19</v>
      </c>
      <c r="D39" s="17" t="s">
        <v>54</v>
      </c>
      <c r="E39" s="17">
        <v>19</v>
      </c>
      <c r="F39" s="16" t="s">
        <v>3</v>
      </c>
    </row>
    <row r="40" spans="1:6" ht="12.75" customHeight="1">
      <c r="A40" s="15" t="s">
        <v>19</v>
      </c>
      <c r="B40" s="16">
        <v>25</v>
      </c>
      <c r="C40" s="17">
        <v>25</v>
      </c>
      <c r="D40" s="17" t="s">
        <v>54</v>
      </c>
      <c r="E40" s="17">
        <v>25</v>
      </c>
      <c r="F40" s="16" t="s">
        <v>3</v>
      </c>
    </row>
    <row r="41" spans="1:6" ht="12.75" customHeight="1">
      <c r="A41" s="15" t="s">
        <v>20</v>
      </c>
      <c r="B41" s="16">
        <v>22</v>
      </c>
      <c r="C41" s="17">
        <v>22</v>
      </c>
      <c r="D41" s="17" t="s">
        <v>54</v>
      </c>
      <c r="E41" s="17">
        <v>22</v>
      </c>
      <c r="F41" s="16" t="s">
        <v>3</v>
      </c>
    </row>
    <row r="42" spans="1:6" ht="12.75" customHeight="1">
      <c r="A42" s="15" t="s">
        <v>146</v>
      </c>
      <c r="B42" s="16">
        <v>8.5</v>
      </c>
      <c r="C42" s="17">
        <v>6.7023710000000003</v>
      </c>
      <c r="D42" s="18">
        <v>14.446211</v>
      </c>
      <c r="E42" s="17">
        <v>21.148581</v>
      </c>
      <c r="F42" s="16" t="s">
        <v>3</v>
      </c>
    </row>
    <row r="43" spans="1:6" ht="12.75" customHeight="1">
      <c r="A43" s="15" t="s">
        <v>254</v>
      </c>
      <c r="B43" s="21">
        <v>20</v>
      </c>
      <c r="C43" s="22">
        <v>20</v>
      </c>
      <c r="D43" s="22" t="s">
        <v>54</v>
      </c>
      <c r="E43" s="22">
        <v>20</v>
      </c>
      <c r="F43" s="21" t="s">
        <v>3</v>
      </c>
    </row>
    <row r="44" spans="1:6" ht="12.75" customHeight="1">
      <c r="A44" s="20" t="s">
        <v>147</v>
      </c>
      <c r="B44" s="21">
        <v>19</v>
      </c>
      <c r="C44" s="22">
        <v>19</v>
      </c>
      <c r="D44" s="22" t="s">
        <v>54</v>
      </c>
      <c r="E44" s="22">
        <v>19</v>
      </c>
      <c r="F44" s="21" t="s">
        <v>1</v>
      </c>
    </row>
    <row r="45" spans="1:6" ht="12.75" customHeight="1">
      <c r="A45" s="20" t="s">
        <v>148</v>
      </c>
      <c r="B45" s="21">
        <v>35</v>
      </c>
      <c r="C45" s="22">
        <v>32.896514000000003</v>
      </c>
      <c r="D45" s="22">
        <v>6.0099600000000004</v>
      </c>
      <c r="E45" s="22">
        <v>38.906474000000003</v>
      </c>
      <c r="F45" s="21" t="s">
        <v>3</v>
      </c>
    </row>
    <row r="46" spans="1:6" ht="12.75" customHeight="1" thickBot="1">
      <c r="A46" s="23"/>
      <c r="B46" s="24"/>
      <c r="C46" s="25"/>
      <c r="D46" s="25"/>
      <c r="E46" s="25"/>
      <c r="F46" s="24"/>
    </row>
    <row r="47" spans="1:6" ht="12.75" customHeight="1">
      <c r="A47" s="20"/>
      <c r="B47" s="21"/>
      <c r="C47" s="22"/>
      <c r="D47" s="22"/>
      <c r="E47" s="22"/>
      <c r="F47" s="21"/>
    </row>
    <row r="48" spans="1:6" s="29" customFormat="1" ht="12.75" customHeight="1">
      <c r="A48" s="26"/>
      <c r="B48" s="27"/>
      <c r="C48" s="27"/>
      <c r="D48" s="28"/>
      <c r="E48" s="27"/>
      <c r="F48" s="27"/>
    </row>
    <row r="49" spans="1:6" s="29" customFormat="1" ht="12.75" customHeight="1">
      <c r="A49" s="30"/>
      <c r="B49" s="31"/>
      <c r="C49" s="27"/>
      <c r="D49" s="28"/>
      <c r="E49" s="27"/>
      <c r="F49" s="27"/>
    </row>
    <row r="50" spans="1:6" s="29" customFormat="1" ht="12.75" customHeight="1">
      <c r="A50" s="26"/>
      <c r="B50" s="27"/>
      <c r="C50" s="27"/>
      <c r="D50" s="28"/>
      <c r="E50" s="27"/>
      <c r="F50" s="27"/>
    </row>
    <row r="51" spans="1:6" s="29" customFormat="1" ht="12.75" customHeight="1">
      <c r="A51" s="26"/>
      <c r="B51" s="27"/>
      <c r="C51" s="27"/>
      <c r="D51" s="28"/>
      <c r="E51" s="27"/>
      <c r="F51" s="27"/>
    </row>
    <row r="52" spans="1:6" s="33" customFormat="1" ht="12" customHeight="1">
      <c r="A52" s="32"/>
      <c r="B52" s="32"/>
      <c r="C52" s="32"/>
      <c r="D52" s="32"/>
      <c r="E52" s="32"/>
      <c r="F52" s="32"/>
    </row>
    <row r="53" spans="1:6" s="33" customFormat="1" ht="12" customHeight="1">
      <c r="A53" s="32"/>
      <c r="B53" s="32"/>
      <c r="C53" s="32"/>
      <c r="D53" s="32"/>
      <c r="E53" s="32"/>
      <c r="F53" s="32"/>
    </row>
    <row r="54" spans="1:6" s="33" customFormat="1" ht="12" customHeight="1">
      <c r="A54" s="32"/>
      <c r="B54" s="32"/>
      <c r="C54" s="32"/>
      <c r="D54" s="32"/>
      <c r="E54" s="32"/>
      <c r="F54" s="32"/>
    </row>
    <row r="55" spans="1:6" s="33" customFormat="1" ht="12" customHeight="1">
      <c r="A55" s="32"/>
      <c r="B55" s="32"/>
      <c r="C55" s="32"/>
      <c r="D55" s="32"/>
      <c r="E55" s="32"/>
      <c r="F55" s="32"/>
    </row>
    <row r="56" spans="1:6" s="33" customFormat="1" ht="12" customHeight="1">
      <c r="A56" s="32"/>
      <c r="B56" s="32"/>
      <c r="C56" s="32"/>
      <c r="D56" s="32"/>
      <c r="E56" s="32"/>
      <c r="F56" s="32"/>
    </row>
    <row r="57" spans="1:6" s="33" customFormat="1" ht="12" customHeight="1">
      <c r="A57" s="32"/>
      <c r="B57" s="32"/>
      <c r="C57" s="32"/>
      <c r="D57" s="32"/>
      <c r="E57" s="32"/>
      <c r="F57" s="32"/>
    </row>
    <row r="58" spans="1:6" s="33" customFormat="1" ht="12" customHeight="1">
      <c r="A58" s="32"/>
      <c r="B58" s="32"/>
      <c r="C58" s="32"/>
      <c r="D58" s="32"/>
      <c r="E58" s="32"/>
      <c r="F58" s="32"/>
    </row>
    <row r="59" spans="1:6" s="33" customFormat="1" ht="12" customHeight="1">
      <c r="A59" s="32"/>
      <c r="B59" s="32"/>
      <c r="C59" s="32"/>
      <c r="D59" s="32"/>
      <c r="E59" s="32"/>
      <c r="F59" s="32"/>
    </row>
    <row r="60" spans="1:6" s="33" customFormat="1" ht="12" customHeight="1">
      <c r="A60" s="32"/>
      <c r="B60" s="32"/>
      <c r="C60" s="32"/>
      <c r="D60" s="32"/>
      <c r="E60" s="32"/>
      <c r="F60" s="32"/>
    </row>
    <row r="61" spans="1:6" s="33" customFormat="1" ht="12" customHeight="1">
      <c r="A61" s="32"/>
      <c r="B61" s="32"/>
      <c r="C61" s="32"/>
      <c r="D61" s="32"/>
      <c r="E61" s="32"/>
      <c r="F61" s="32"/>
    </row>
    <row r="62" spans="1:6" s="33" customFormat="1" ht="12" customHeight="1">
      <c r="A62" s="32"/>
      <c r="B62" s="32"/>
      <c r="C62" s="32"/>
      <c r="D62" s="32"/>
      <c r="E62" s="32"/>
      <c r="F62" s="32"/>
    </row>
    <row r="63" spans="1:6" s="33" customFormat="1" ht="12" customHeight="1">
      <c r="A63" s="32"/>
      <c r="B63" s="32"/>
      <c r="C63" s="32"/>
      <c r="D63" s="32"/>
      <c r="E63" s="32"/>
      <c r="F63" s="32"/>
    </row>
    <row r="64" spans="1:6" s="33" customFormat="1" ht="12" customHeight="1">
      <c r="A64" s="32"/>
      <c r="B64" s="32"/>
      <c r="C64" s="32"/>
      <c r="D64" s="32"/>
      <c r="E64" s="32"/>
      <c r="F64" s="32"/>
    </row>
    <row r="65" spans="1:6" s="33" customFormat="1" ht="12" customHeight="1">
      <c r="A65" s="32"/>
      <c r="B65" s="32"/>
      <c r="C65" s="32"/>
      <c r="D65" s="32"/>
      <c r="E65" s="32"/>
      <c r="F65" s="32"/>
    </row>
    <row r="66" spans="1:6" s="33" customFormat="1" ht="12" customHeight="1">
      <c r="A66" s="32"/>
      <c r="B66" s="32"/>
      <c r="C66" s="32"/>
      <c r="D66" s="32"/>
      <c r="E66" s="32"/>
      <c r="F66" s="32"/>
    </row>
    <row r="67" spans="1:6" s="33" customFormat="1" ht="12" customHeight="1">
      <c r="A67" s="32"/>
      <c r="B67" s="32"/>
      <c r="C67" s="32"/>
      <c r="D67" s="32"/>
      <c r="E67" s="32"/>
      <c r="F67" s="32"/>
    </row>
    <row r="68" spans="1:6" s="33" customFormat="1" ht="12" customHeight="1">
      <c r="A68" s="34"/>
      <c r="B68" s="34"/>
      <c r="C68" s="34"/>
      <c r="D68" s="34"/>
      <c r="E68" s="34"/>
      <c r="F68" s="34"/>
    </row>
    <row r="69" spans="1:6" s="29" customFormat="1" ht="12" customHeight="1">
      <c r="A69" s="26"/>
      <c r="B69" s="27"/>
      <c r="C69" s="27"/>
      <c r="D69" s="28"/>
      <c r="E69" s="27"/>
      <c r="F69" s="27"/>
    </row>
    <row r="70" spans="1:6" s="29" customFormat="1" ht="12" customHeight="1">
      <c r="A70" s="32"/>
      <c r="B70" s="35"/>
      <c r="C70" s="35"/>
      <c r="D70" s="35"/>
      <c r="E70" s="35"/>
      <c r="F70" s="35"/>
    </row>
    <row r="71" spans="1:6" s="29" customFormat="1" ht="12" customHeight="1">
      <c r="A71" s="32"/>
      <c r="B71" s="32"/>
      <c r="C71" s="32"/>
      <c r="D71" s="32"/>
      <c r="E71" s="32"/>
      <c r="F71" s="32"/>
    </row>
    <row r="72" spans="1:6" s="29" customFormat="1" ht="12" customHeight="1">
      <c r="A72" s="32"/>
      <c r="B72" s="32"/>
      <c r="C72" s="32"/>
      <c r="D72" s="32"/>
      <c r="E72" s="32"/>
      <c r="F72" s="32"/>
    </row>
    <row r="73" spans="1:6" s="29" customFormat="1" ht="12" customHeight="1">
      <c r="A73" s="32"/>
      <c r="B73" s="32"/>
      <c r="C73" s="32"/>
      <c r="D73" s="32"/>
      <c r="E73" s="32"/>
      <c r="F73" s="32"/>
    </row>
    <row r="74" spans="1:6" s="29" customFormat="1" ht="12" customHeight="1">
      <c r="A74" s="32"/>
      <c r="B74" s="32"/>
      <c r="C74" s="32"/>
      <c r="D74" s="32"/>
      <c r="E74" s="32"/>
      <c r="F74" s="32"/>
    </row>
    <row r="75" spans="1:6" s="29" customFormat="1" ht="12" customHeight="1">
      <c r="A75" s="32"/>
      <c r="B75" s="32"/>
      <c r="C75" s="32"/>
      <c r="D75" s="32"/>
      <c r="E75" s="32"/>
      <c r="F75" s="32"/>
    </row>
    <row r="76" spans="1:6" s="29" customFormat="1" ht="12" customHeight="1">
      <c r="A76" s="32"/>
      <c r="B76" s="35"/>
      <c r="C76" s="35"/>
      <c r="D76" s="35"/>
      <c r="E76" s="35"/>
      <c r="F76" s="35"/>
    </row>
    <row r="77" spans="1:6" s="29" customFormat="1" ht="12" customHeight="1">
      <c r="A77" s="32"/>
      <c r="B77" s="32"/>
      <c r="C77" s="32"/>
      <c r="D77" s="32"/>
      <c r="E77" s="32"/>
      <c r="F77" s="32"/>
    </row>
    <row r="78" spans="1:6" s="29" customFormat="1" ht="12" customHeight="1">
      <c r="A78" s="32"/>
      <c r="B78" s="32"/>
      <c r="C78" s="32"/>
      <c r="D78" s="32"/>
      <c r="E78" s="32"/>
      <c r="F78" s="32"/>
    </row>
    <row r="79" spans="1:6" s="29" customFormat="1" ht="12" customHeight="1">
      <c r="A79" s="32"/>
      <c r="B79" s="32"/>
      <c r="C79" s="32"/>
      <c r="D79" s="32"/>
      <c r="E79" s="32"/>
      <c r="F79" s="32"/>
    </row>
    <row r="80" spans="1:6" s="29" customFormat="1" ht="12" customHeight="1">
      <c r="A80" s="32"/>
      <c r="B80" s="32"/>
      <c r="C80" s="32"/>
      <c r="D80" s="32"/>
      <c r="E80" s="32"/>
      <c r="F80" s="32"/>
    </row>
    <row r="81" spans="1:6" s="29" customFormat="1" ht="12" customHeight="1">
      <c r="A81" s="32"/>
      <c r="B81" s="35"/>
      <c r="C81" s="35"/>
      <c r="D81" s="35"/>
      <c r="E81" s="35"/>
      <c r="F81" s="35"/>
    </row>
    <row r="82" spans="1:6" s="29" customFormat="1" ht="12" customHeight="1">
      <c r="A82" s="35"/>
      <c r="B82" s="35"/>
      <c r="C82" s="35"/>
      <c r="D82" s="35"/>
      <c r="E82" s="35"/>
      <c r="F82" s="35"/>
    </row>
    <row r="83" spans="1:6" s="29" customFormat="1" ht="12" customHeight="1">
      <c r="A83" s="35"/>
      <c r="B83" s="35"/>
      <c r="C83" s="35"/>
      <c r="D83" s="35"/>
      <c r="E83" s="35"/>
      <c r="F83" s="35"/>
    </row>
    <row r="84" spans="1:6" s="29" customFormat="1" ht="12" customHeight="1">
      <c r="A84" s="35"/>
      <c r="B84" s="35"/>
      <c r="C84" s="35"/>
      <c r="D84" s="35"/>
      <c r="E84" s="35"/>
      <c r="F84" s="35"/>
    </row>
    <row r="85" spans="1:6" s="29" customFormat="1" ht="12" customHeight="1">
      <c r="A85" s="35"/>
      <c r="B85" s="35"/>
      <c r="C85" s="35"/>
      <c r="D85" s="35"/>
      <c r="E85" s="35"/>
      <c r="F85" s="35"/>
    </row>
    <row r="86" spans="1:6" s="29" customFormat="1" ht="12" customHeight="1">
      <c r="A86" s="35"/>
      <c r="B86" s="35"/>
      <c r="C86" s="35"/>
      <c r="D86" s="35"/>
      <c r="E86" s="35"/>
      <c r="F86" s="35"/>
    </row>
    <row r="87" spans="1:6" s="29" customFormat="1" ht="12" customHeight="1">
      <c r="A87" s="35"/>
      <c r="B87" s="35"/>
      <c r="C87" s="35"/>
      <c r="D87" s="35"/>
      <c r="E87" s="35"/>
      <c r="F87" s="35"/>
    </row>
    <row r="88" spans="1:6" s="29" customFormat="1" ht="12" customHeight="1">
      <c r="A88" s="32"/>
      <c r="B88" s="32"/>
      <c r="C88" s="32"/>
      <c r="D88" s="32"/>
      <c r="E88" s="32"/>
      <c r="F88" s="32"/>
    </row>
    <row r="89" spans="1:6" s="29" customFormat="1" ht="12" customHeight="1">
      <c r="A89" s="32"/>
      <c r="B89" s="32"/>
      <c r="C89" s="32"/>
      <c r="D89" s="32"/>
      <c r="E89" s="32"/>
      <c r="F89" s="32"/>
    </row>
    <row r="90" spans="1:6" s="29" customFormat="1" ht="12" customHeight="1">
      <c r="A90" s="32"/>
      <c r="B90" s="32"/>
      <c r="C90" s="32"/>
      <c r="D90" s="32"/>
      <c r="E90" s="32"/>
      <c r="F90" s="32"/>
    </row>
    <row r="91" spans="1:6" s="29" customFormat="1" ht="12" customHeight="1">
      <c r="A91" s="32"/>
      <c r="B91" s="32"/>
      <c r="C91" s="32"/>
      <c r="D91" s="32"/>
      <c r="E91" s="32"/>
      <c r="F91" s="32"/>
    </row>
    <row r="92" spans="1:6" s="29" customFormat="1" ht="12" customHeight="1">
      <c r="A92" s="32"/>
      <c r="B92" s="32"/>
      <c r="C92" s="32"/>
      <c r="D92" s="32"/>
      <c r="E92" s="32"/>
      <c r="F92" s="32"/>
    </row>
    <row r="93" spans="1:6" s="29" customFormat="1" ht="12" customHeight="1">
      <c r="A93" s="32"/>
      <c r="B93" s="32"/>
      <c r="C93" s="32"/>
      <c r="D93" s="32"/>
      <c r="E93" s="32"/>
      <c r="F93" s="32"/>
    </row>
    <row r="94" spans="1:6" s="29" customFormat="1" ht="12" customHeight="1">
      <c r="A94" s="32"/>
      <c r="B94" s="32"/>
      <c r="C94" s="32"/>
      <c r="D94" s="32"/>
      <c r="E94" s="32"/>
      <c r="F94" s="32"/>
    </row>
    <row r="95" spans="1:6" s="29" customFormat="1" ht="12" customHeight="1">
      <c r="A95" s="32"/>
      <c r="B95" s="32"/>
      <c r="C95" s="32"/>
      <c r="D95" s="32"/>
      <c r="E95" s="32"/>
      <c r="F95" s="32"/>
    </row>
    <row r="96" spans="1:6" s="29" customFormat="1" ht="12" customHeight="1">
      <c r="A96" s="32"/>
      <c r="B96" s="32"/>
      <c r="C96" s="32"/>
      <c r="D96" s="32"/>
      <c r="E96" s="32"/>
      <c r="F96" s="32"/>
    </row>
    <row r="97" spans="1:6" s="29" customFormat="1" ht="12" customHeight="1">
      <c r="A97" s="32"/>
      <c r="B97" s="32"/>
      <c r="C97" s="32"/>
      <c r="D97" s="32"/>
      <c r="E97" s="32"/>
      <c r="F97" s="32"/>
    </row>
    <row r="98" spans="1:6" s="29" customFormat="1" ht="12" customHeight="1">
      <c r="A98" s="32"/>
      <c r="B98" s="32"/>
      <c r="C98" s="32"/>
      <c r="D98" s="32"/>
      <c r="E98" s="32"/>
      <c r="F98" s="32"/>
    </row>
    <row r="99" spans="1:6" s="29" customFormat="1" ht="12" customHeight="1">
      <c r="A99" s="32"/>
      <c r="B99" s="32"/>
      <c r="C99" s="32"/>
      <c r="D99" s="32"/>
      <c r="E99" s="32"/>
      <c r="F99" s="32"/>
    </row>
    <row r="100" spans="1:6" s="29" customFormat="1" ht="12" customHeight="1">
      <c r="A100" s="32"/>
      <c r="B100" s="35"/>
      <c r="C100" s="35"/>
      <c r="D100" s="35"/>
      <c r="E100" s="35"/>
      <c r="F100" s="35"/>
    </row>
    <row r="101" spans="1:6" s="29" customFormat="1" ht="12" customHeight="1">
      <c r="A101" s="32"/>
      <c r="B101" s="35"/>
      <c r="C101" s="35"/>
      <c r="D101" s="35"/>
      <c r="E101" s="35"/>
      <c r="F101" s="35"/>
    </row>
    <row r="102" spans="1:6" s="29" customFormat="1" ht="12" customHeight="1">
      <c r="A102" s="32"/>
      <c r="B102" s="35"/>
      <c r="C102" s="35"/>
      <c r="D102" s="35"/>
      <c r="E102" s="35"/>
      <c r="F102" s="35"/>
    </row>
    <row r="103" spans="1:6" s="29" customFormat="1" ht="12" customHeight="1">
      <c r="A103" s="32"/>
      <c r="B103" s="32"/>
      <c r="C103" s="32"/>
      <c r="D103" s="32"/>
      <c r="E103" s="32"/>
      <c r="F103" s="32"/>
    </row>
    <row r="104" spans="1:6" s="29" customFormat="1" ht="12" customHeight="1">
      <c r="A104" s="32"/>
      <c r="B104" s="32"/>
      <c r="C104" s="32"/>
      <c r="D104" s="32"/>
      <c r="E104" s="32"/>
      <c r="F104" s="32"/>
    </row>
    <row r="105" spans="1:6" s="29" customFormat="1" ht="12" customHeight="1">
      <c r="A105" s="32"/>
      <c r="B105" s="32"/>
      <c r="C105" s="32"/>
      <c r="D105" s="32"/>
      <c r="E105" s="32"/>
      <c r="F105" s="32"/>
    </row>
    <row r="106" spans="1:6" s="29" customFormat="1" ht="12" customHeight="1">
      <c r="A106" s="32"/>
      <c r="B106" s="32"/>
      <c r="C106" s="32"/>
      <c r="D106" s="32"/>
      <c r="E106" s="32"/>
      <c r="F106" s="32"/>
    </row>
    <row r="107" spans="1:6" s="29" customFormat="1" ht="12" customHeight="1">
      <c r="A107" s="32"/>
      <c r="B107" s="32"/>
      <c r="C107" s="32"/>
      <c r="D107" s="32"/>
      <c r="E107" s="32"/>
      <c r="F107" s="32"/>
    </row>
    <row r="108" spans="1:6" s="29" customFormat="1" ht="12" customHeight="1">
      <c r="A108" s="32"/>
      <c r="B108" s="35"/>
      <c r="C108" s="35"/>
      <c r="D108" s="35"/>
      <c r="E108" s="35"/>
      <c r="F108" s="35"/>
    </row>
    <row r="109" spans="1:6" s="29" customFormat="1" ht="12" customHeight="1">
      <c r="A109" s="32"/>
      <c r="B109" s="35"/>
      <c r="C109" s="35"/>
      <c r="D109" s="35"/>
      <c r="E109" s="35"/>
      <c r="F109" s="35"/>
    </row>
    <row r="110" spans="1:6" s="29" customFormat="1" ht="12" customHeight="1">
      <c r="A110" s="32"/>
      <c r="B110" s="35"/>
      <c r="C110" s="35"/>
      <c r="D110" s="35"/>
      <c r="E110" s="35"/>
      <c r="F110" s="35"/>
    </row>
    <row r="112" spans="1:6" ht="12.75" customHeight="1">
      <c r="A112" s="29"/>
    </row>
    <row r="113" spans="1:19" ht="12.75" customHeight="1">
      <c r="A113" s="36"/>
    </row>
    <row r="125" spans="1:19" s="2" customFormat="1" ht="12.75" customHeight="1">
      <c r="A125" s="37"/>
      <c r="D125" s="3"/>
      <c r="G125" s="4"/>
      <c r="H125" s="4"/>
      <c r="I125" s="4"/>
      <c r="J125" s="4"/>
      <c r="K125" s="4"/>
      <c r="L125" s="4"/>
      <c r="M125" s="4"/>
      <c r="N125" s="4"/>
      <c r="O125" s="4"/>
      <c r="P125" s="4"/>
      <c r="Q125" s="4"/>
      <c r="R125" s="4"/>
      <c r="S125" s="4"/>
    </row>
  </sheetData>
  <mergeCells count="6">
    <mergeCell ref="F4:F9"/>
    <mergeCell ref="A4:A9"/>
    <mergeCell ref="B4:B9"/>
    <mergeCell ref="C4:C9"/>
    <mergeCell ref="D4:D9"/>
    <mergeCell ref="E4:E9"/>
  </mergeCells>
  <printOptions horizontalCentered="1" verticalCentered="1"/>
  <pageMargins left="0.25" right="0.25" top="0.75" bottom="0.75" header="0.3" footer="0.3"/>
  <pageSetup paperSize="9" scale="58"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F104"/>
  <sheetViews>
    <sheetView showGridLines="0" zoomScaleNormal="100" workbookViewId="0">
      <selection activeCell="F41" sqref="F41"/>
    </sheetView>
  </sheetViews>
  <sheetFormatPr defaultRowHeight="12.75"/>
  <cols>
    <col min="1" max="1" width="16" style="4" customWidth="1"/>
    <col min="2" max="2" width="16.85546875" style="4" customWidth="1"/>
    <col min="3" max="3" width="16.42578125" style="4" customWidth="1"/>
    <col min="4" max="4" width="17.5703125" style="61" customWidth="1"/>
    <col min="5" max="5" width="10" style="4" customWidth="1"/>
    <col min="6" max="6" width="11.140625" style="4" customWidth="1"/>
    <col min="7" max="16384" width="9.140625" style="4"/>
  </cols>
  <sheetData>
    <row r="1" spans="1:6">
      <c r="A1" s="60">
        <v>41684</v>
      </c>
    </row>
    <row r="2" spans="1:6" ht="14.25">
      <c r="A2" s="5" t="s">
        <v>223</v>
      </c>
      <c r="B2" s="62"/>
      <c r="C2" s="62"/>
      <c r="D2" s="63"/>
      <c r="E2" s="62"/>
      <c r="F2" s="62"/>
    </row>
    <row r="3" spans="1:6" ht="12.75" customHeight="1" thickBot="1">
      <c r="A3" s="64"/>
      <c r="B3" s="64"/>
      <c r="C3" s="64"/>
      <c r="D3" s="81"/>
      <c r="E3" s="64"/>
      <c r="F3" s="64"/>
    </row>
    <row r="4" spans="1:6" ht="12.75" customHeight="1">
      <c r="A4" s="10"/>
      <c r="B4" s="101" t="s">
        <v>105</v>
      </c>
      <c r="C4" s="101" t="s">
        <v>106</v>
      </c>
      <c r="D4" s="105" t="s">
        <v>107</v>
      </c>
      <c r="E4" s="101" t="s">
        <v>108</v>
      </c>
      <c r="F4" s="101" t="s">
        <v>109</v>
      </c>
    </row>
    <row r="5" spans="1:6" ht="12.75" customHeight="1">
      <c r="B5" s="102"/>
      <c r="C5" s="102"/>
      <c r="D5" s="106"/>
      <c r="E5" s="102"/>
      <c r="F5" s="102"/>
    </row>
    <row r="6" spans="1:6" ht="12.75" customHeight="1">
      <c r="A6" s="8"/>
      <c r="B6" s="102"/>
      <c r="C6" s="102"/>
      <c r="D6" s="106"/>
      <c r="E6" s="102"/>
      <c r="F6" s="102"/>
    </row>
    <row r="7" spans="1:6" ht="12.75" customHeight="1">
      <c r="B7" s="102"/>
      <c r="C7" s="102"/>
      <c r="D7" s="106"/>
      <c r="E7" s="102"/>
      <c r="F7" s="102"/>
    </row>
    <row r="8" spans="1:6" ht="12.75" customHeight="1">
      <c r="A8" s="65" t="s">
        <v>0</v>
      </c>
      <c r="B8" s="102"/>
      <c r="C8" s="102"/>
      <c r="D8" s="106"/>
      <c r="E8" s="102"/>
      <c r="F8" s="102"/>
    </row>
    <row r="9" spans="1:6" ht="12.75" customHeight="1">
      <c r="A9" s="66"/>
      <c r="B9" s="103"/>
      <c r="C9" s="103"/>
      <c r="D9" s="107"/>
      <c r="E9" s="103"/>
      <c r="F9" s="103"/>
    </row>
    <row r="10" spans="1:6" ht="12.75" customHeight="1">
      <c r="E10" s="69"/>
    </row>
    <row r="11" spans="1:6" ht="12.75" customHeight="1">
      <c r="A11" s="65" t="s">
        <v>110</v>
      </c>
      <c r="B11" s="69">
        <v>30</v>
      </c>
      <c r="C11" s="70">
        <v>30</v>
      </c>
      <c r="D11" s="71"/>
      <c r="E11" s="70">
        <f xml:space="preserve"> C11 + D11</f>
        <v>30</v>
      </c>
      <c r="F11" s="69" t="s">
        <v>1</v>
      </c>
    </row>
    <row r="12" spans="1:6">
      <c r="A12" s="65" t="s">
        <v>2</v>
      </c>
      <c r="B12" s="69">
        <v>25</v>
      </c>
      <c r="C12" s="70">
        <v>25</v>
      </c>
      <c r="D12" s="71"/>
      <c r="E12" s="70">
        <f xml:space="preserve"> C12 + D12</f>
        <v>25</v>
      </c>
      <c r="F12" s="38" t="s">
        <v>3</v>
      </c>
    </row>
    <row r="13" spans="1:6" ht="14.25">
      <c r="A13" s="65" t="s">
        <v>111</v>
      </c>
      <c r="B13" s="83" t="s">
        <v>26</v>
      </c>
      <c r="C13" s="70">
        <v>33.99</v>
      </c>
      <c r="D13" s="71"/>
      <c r="E13" s="70">
        <f xml:space="preserve"> C13 + D13</f>
        <v>33.99</v>
      </c>
      <c r="F13" s="69" t="s">
        <v>1</v>
      </c>
    </row>
    <row r="14" spans="1:6">
      <c r="A14" s="65" t="s">
        <v>5</v>
      </c>
      <c r="B14" s="69">
        <v>19.5</v>
      </c>
      <c r="C14" s="70">
        <v>19.5</v>
      </c>
      <c r="D14" s="72">
        <v>11.93</v>
      </c>
      <c r="E14" s="70">
        <f xml:space="preserve"> C14 + D14</f>
        <v>31.43</v>
      </c>
      <c r="F14" s="38" t="s">
        <v>1</v>
      </c>
    </row>
    <row r="15" spans="1:6" ht="14.25">
      <c r="A15" s="65" t="s">
        <v>112</v>
      </c>
      <c r="B15" s="69">
        <v>17</v>
      </c>
      <c r="C15" s="70">
        <v>17</v>
      </c>
      <c r="D15" s="72"/>
      <c r="E15" s="70">
        <v>17</v>
      </c>
      <c r="F15" s="38" t="s">
        <v>1</v>
      </c>
    </row>
    <row r="16" spans="1:6">
      <c r="A16" s="65" t="s">
        <v>6</v>
      </c>
      <c r="B16" s="69">
        <v>21</v>
      </c>
      <c r="C16" s="70">
        <v>21</v>
      </c>
      <c r="D16" s="72"/>
      <c r="E16" s="70">
        <f t="shared" ref="E16:E25" si="0" xml:space="preserve"> C16 + D16</f>
        <v>21</v>
      </c>
      <c r="F16" s="38" t="s">
        <v>1</v>
      </c>
    </row>
    <row r="17" spans="1:6">
      <c r="A17" s="65" t="s">
        <v>7</v>
      </c>
      <c r="B17" s="69">
        <v>25</v>
      </c>
      <c r="C17" s="70">
        <v>25</v>
      </c>
      <c r="D17" s="72"/>
      <c r="E17" s="70">
        <f t="shared" si="0"/>
        <v>25</v>
      </c>
      <c r="F17" s="38" t="s">
        <v>3</v>
      </c>
    </row>
    <row r="18" spans="1:6" ht="14.25">
      <c r="A18" s="65" t="s">
        <v>113</v>
      </c>
      <c r="B18" s="69">
        <v>21</v>
      </c>
      <c r="C18" s="70">
        <v>21</v>
      </c>
      <c r="D18" s="72"/>
      <c r="E18" s="70">
        <f t="shared" si="0"/>
        <v>21</v>
      </c>
      <c r="F18" s="38"/>
    </row>
    <row r="19" spans="1:6">
      <c r="A19" s="65" t="s">
        <v>8</v>
      </c>
      <c r="B19" s="69">
        <v>26</v>
      </c>
      <c r="C19" s="70">
        <v>26</v>
      </c>
      <c r="D19" s="72"/>
      <c r="E19" s="70">
        <f t="shared" si="0"/>
        <v>26</v>
      </c>
      <c r="F19" s="38" t="s">
        <v>3</v>
      </c>
    </row>
    <row r="20" spans="1:6" ht="14.25">
      <c r="A20" s="65" t="s">
        <v>114</v>
      </c>
      <c r="B20" s="79">
        <v>34.43</v>
      </c>
      <c r="C20" s="70">
        <v>34.43</v>
      </c>
      <c r="D20" s="72"/>
      <c r="E20" s="70">
        <f t="shared" si="0"/>
        <v>34.43</v>
      </c>
      <c r="F20" s="38" t="s">
        <v>1</v>
      </c>
    </row>
    <row r="21" spans="1:6" ht="14.25">
      <c r="A21" s="65" t="s">
        <v>115</v>
      </c>
      <c r="B21" s="79" t="s">
        <v>42</v>
      </c>
      <c r="C21" s="70">
        <v>15.824999999999999</v>
      </c>
      <c r="D21" s="72">
        <v>14.35</v>
      </c>
      <c r="E21" s="70">
        <f t="shared" si="0"/>
        <v>30.174999999999997</v>
      </c>
      <c r="F21" s="79" t="s">
        <v>3</v>
      </c>
    </row>
    <row r="22" spans="1:6">
      <c r="A22" s="65" t="s">
        <v>29</v>
      </c>
      <c r="B22" s="69">
        <v>25</v>
      </c>
      <c r="C22" s="70">
        <v>25</v>
      </c>
      <c r="D22" s="72"/>
      <c r="E22" s="70">
        <f t="shared" si="0"/>
        <v>25</v>
      </c>
      <c r="F22" s="38" t="s">
        <v>1</v>
      </c>
    </row>
    <row r="23" spans="1:6" ht="14.25">
      <c r="A23" s="65" t="s">
        <v>116</v>
      </c>
      <c r="B23" s="69" t="s">
        <v>44</v>
      </c>
      <c r="C23" s="70">
        <v>20</v>
      </c>
      <c r="D23" s="72"/>
      <c r="E23" s="70">
        <f t="shared" si="0"/>
        <v>20</v>
      </c>
      <c r="F23" s="69" t="s">
        <v>1</v>
      </c>
    </row>
    <row r="24" spans="1:6">
      <c r="A24" s="65" t="s">
        <v>9</v>
      </c>
      <c r="B24" s="69">
        <v>15</v>
      </c>
      <c r="C24" s="70">
        <v>15</v>
      </c>
      <c r="D24" s="72"/>
      <c r="E24" s="70">
        <f t="shared" si="0"/>
        <v>15</v>
      </c>
      <c r="F24" s="38" t="s">
        <v>3</v>
      </c>
    </row>
    <row r="25" spans="1:6">
      <c r="A25" s="78" t="s">
        <v>10</v>
      </c>
      <c r="B25" s="69">
        <v>12.5</v>
      </c>
      <c r="C25" s="70">
        <v>12.5</v>
      </c>
      <c r="D25" s="72"/>
      <c r="E25" s="70">
        <f t="shared" si="0"/>
        <v>12.5</v>
      </c>
      <c r="F25" s="38" t="s">
        <v>1</v>
      </c>
    </row>
    <row r="26" spans="1:6" ht="14.25">
      <c r="A26" s="78" t="s">
        <v>212</v>
      </c>
      <c r="B26" s="69">
        <v>27</v>
      </c>
      <c r="C26" s="70">
        <v>27</v>
      </c>
      <c r="D26" s="72">
        <v>0</v>
      </c>
      <c r="E26" s="70">
        <v>27</v>
      </c>
      <c r="F26" s="38" t="s">
        <v>1</v>
      </c>
    </row>
    <row r="27" spans="1:6" ht="14.25">
      <c r="A27" s="65" t="s">
        <v>213</v>
      </c>
      <c r="B27" s="69">
        <v>27.5</v>
      </c>
      <c r="C27" s="70">
        <v>27.5</v>
      </c>
      <c r="D27" s="72"/>
      <c r="E27" s="70">
        <f t="shared" ref="E27:E40" si="1" xml:space="preserve"> C27 + D27</f>
        <v>27.5</v>
      </c>
      <c r="F27" s="38" t="s">
        <v>3</v>
      </c>
    </row>
    <row r="28" spans="1:6">
      <c r="A28" s="65" t="s">
        <v>11</v>
      </c>
      <c r="B28" s="69">
        <v>30</v>
      </c>
      <c r="C28" s="70">
        <v>27.99</v>
      </c>
      <c r="D28" s="87">
        <v>11.55</v>
      </c>
      <c r="E28" s="70">
        <f t="shared" si="1"/>
        <v>39.54</v>
      </c>
      <c r="F28" s="38" t="s">
        <v>1</v>
      </c>
    </row>
    <row r="29" spans="1:6">
      <c r="A29" s="65" t="s">
        <v>12</v>
      </c>
      <c r="B29" s="69">
        <v>25</v>
      </c>
      <c r="C29" s="70">
        <v>25</v>
      </c>
      <c r="D29" s="72">
        <v>2.5</v>
      </c>
      <c r="E29" s="70">
        <f t="shared" si="1"/>
        <v>27.5</v>
      </c>
      <c r="F29" s="38" t="s">
        <v>1</v>
      </c>
    </row>
    <row r="30" spans="1:6">
      <c r="A30" s="65" t="s">
        <v>13</v>
      </c>
      <c r="B30" s="38" t="s">
        <v>28</v>
      </c>
      <c r="C30" s="70">
        <v>22.88</v>
      </c>
      <c r="D30" s="72">
        <v>6.75</v>
      </c>
      <c r="E30" s="70">
        <f t="shared" si="1"/>
        <v>29.63</v>
      </c>
      <c r="F30" s="38" t="s">
        <v>1</v>
      </c>
    </row>
    <row r="31" spans="1:6">
      <c r="A31" s="65" t="s">
        <v>14</v>
      </c>
      <c r="B31" s="69">
        <v>28</v>
      </c>
      <c r="C31" s="70">
        <v>28</v>
      </c>
      <c r="D31" s="72"/>
      <c r="E31" s="70">
        <f t="shared" si="1"/>
        <v>28</v>
      </c>
      <c r="F31" s="38" t="s">
        <v>1</v>
      </c>
    </row>
    <row r="32" spans="1:6" ht="14.25">
      <c r="A32" s="65" t="s">
        <v>224</v>
      </c>
      <c r="B32" s="69">
        <v>25.5</v>
      </c>
      <c r="C32" s="70">
        <v>25.5</v>
      </c>
      <c r="D32" s="72"/>
      <c r="E32" s="70">
        <f t="shared" si="1"/>
        <v>25.5</v>
      </c>
      <c r="F32" s="38" t="s">
        <v>1</v>
      </c>
    </row>
    <row r="33" spans="1:6" ht="14.25">
      <c r="A33" s="65" t="s">
        <v>225</v>
      </c>
      <c r="B33" s="69">
        <v>30</v>
      </c>
      <c r="C33" s="70">
        <v>30</v>
      </c>
      <c r="D33" s="72"/>
      <c r="E33" s="70">
        <f t="shared" si="1"/>
        <v>30</v>
      </c>
      <c r="F33" s="38" t="s">
        <v>3</v>
      </c>
    </row>
    <row r="34" spans="1:6">
      <c r="A34" s="65" t="s">
        <v>16</v>
      </c>
      <c r="B34" s="69">
        <v>28</v>
      </c>
      <c r="C34" s="70">
        <v>28</v>
      </c>
      <c r="D34" s="72"/>
      <c r="E34" s="70">
        <f t="shared" si="1"/>
        <v>28</v>
      </c>
      <c r="F34" s="38" t="s">
        <v>1</v>
      </c>
    </row>
    <row r="35" spans="1:6" ht="14.25">
      <c r="A35" s="65" t="s">
        <v>226</v>
      </c>
      <c r="B35" s="69">
        <v>19</v>
      </c>
      <c r="C35" s="70">
        <v>19</v>
      </c>
      <c r="D35" s="72"/>
      <c r="E35" s="70">
        <f t="shared" si="1"/>
        <v>19</v>
      </c>
      <c r="F35" s="38" t="s">
        <v>3</v>
      </c>
    </row>
    <row r="36" spans="1:6">
      <c r="A36" s="65" t="s">
        <v>17</v>
      </c>
      <c r="B36" s="69">
        <v>25</v>
      </c>
      <c r="C36" s="70">
        <v>25</v>
      </c>
      <c r="D36" s="72">
        <v>1.5</v>
      </c>
      <c r="E36" s="70">
        <f t="shared" si="1"/>
        <v>26.5</v>
      </c>
      <c r="F36" s="69" t="s">
        <v>1</v>
      </c>
    </row>
    <row r="37" spans="1:6">
      <c r="A37" s="65" t="s">
        <v>18</v>
      </c>
      <c r="B37" s="69">
        <v>19</v>
      </c>
      <c r="C37" s="70">
        <v>19</v>
      </c>
      <c r="D37" s="72"/>
      <c r="E37" s="70">
        <f t="shared" si="1"/>
        <v>19</v>
      </c>
      <c r="F37" s="38" t="s">
        <v>3</v>
      </c>
    </row>
    <row r="38" spans="1:6">
      <c r="A38" s="65" t="s">
        <v>50</v>
      </c>
      <c r="B38" s="69">
        <v>22</v>
      </c>
      <c r="C38" s="70">
        <v>22</v>
      </c>
      <c r="D38" s="72"/>
      <c r="E38" s="70">
        <f t="shared" si="1"/>
        <v>22</v>
      </c>
      <c r="F38" s="38"/>
    </row>
    <row r="39" spans="1:6">
      <c r="A39" s="65" t="s">
        <v>19</v>
      </c>
      <c r="B39" s="69">
        <v>30</v>
      </c>
      <c r="C39" s="70">
        <v>30</v>
      </c>
      <c r="D39" s="72"/>
      <c r="E39" s="70">
        <f t="shared" si="1"/>
        <v>30</v>
      </c>
      <c r="F39" s="38" t="s">
        <v>1</v>
      </c>
    </row>
    <row r="40" spans="1:6">
      <c r="A40" s="65" t="s">
        <v>20</v>
      </c>
      <c r="B40" s="69">
        <v>28</v>
      </c>
      <c r="C40" s="70">
        <v>28</v>
      </c>
      <c r="D40" s="72"/>
      <c r="E40" s="70">
        <f t="shared" si="1"/>
        <v>28</v>
      </c>
      <c r="F40" s="38" t="s">
        <v>3</v>
      </c>
    </row>
    <row r="41" spans="1:6" ht="14.25">
      <c r="A41" s="65" t="s">
        <v>227</v>
      </c>
      <c r="B41" s="69">
        <v>8.5</v>
      </c>
      <c r="C41" s="70">
        <f>100*B41/(100+B41+8*(100/100+119/100+10.53/100))</f>
        <v>6.700172785632307</v>
      </c>
      <c r="D41" s="72">
        <f>100*(8*(100/100+119/100+10.53/100))/(100+8.5+8*(100/100+119/100+10.53/100))</f>
        <v>14.474265030458197</v>
      </c>
      <c r="E41" s="70">
        <f>C41+D41</f>
        <v>21.174437816090503</v>
      </c>
      <c r="F41" s="69" t="s">
        <v>3</v>
      </c>
    </row>
    <row r="42" spans="1:6">
      <c r="A42" s="65" t="s">
        <v>21</v>
      </c>
      <c r="B42" s="69">
        <v>20</v>
      </c>
      <c r="C42" s="70">
        <v>20</v>
      </c>
      <c r="D42" s="71"/>
      <c r="E42" s="70">
        <f>C42+D42</f>
        <v>20</v>
      </c>
      <c r="F42" s="38" t="s">
        <v>3</v>
      </c>
    </row>
    <row r="43" spans="1:6" ht="14.25">
      <c r="A43" s="65" t="s">
        <v>218</v>
      </c>
      <c r="B43" s="69">
        <v>28</v>
      </c>
      <c r="C43" s="70">
        <v>28</v>
      </c>
      <c r="D43" s="72"/>
      <c r="E43" s="70">
        <f>C43+D43</f>
        <v>28</v>
      </c>
      <c r="F43" s="38" t="s">
        <v>1</v>
      </c>
    </row>
    <row r="44" spans="1:6" ht="14.25">
      <c r="A44" s="65" t="s">
        <v>219</v>
      </c>
      <c r="B44" s="69">
        <v>35</v>
      </c>
      <c r="C44" s="70">
        <f>B44-B44/100*D44</f>
        <v>32.710999999999999</v>
      </c>
      <c r="D44" s="72">
        <v>6.54</v>
      </c>
      <c r="E44" s="70">
        <f>C44+D44</f>
        <v>39.250999999999998</v>
      </c>
      <c r="F44" s="38" t="s">
        <v>1</v>
      </c>
    </row>
    <row r="45" spans="1:6" ht="13.5" thickBot="1">
      <c r="A45" s="64"/>
      <c r="B45" s="64"/>
      <c r="C45" s="64"/>
      <c r="D45" s="81"/>
      <c r="E45" s="64"/>
      <c r="F45" s="64"/>
    </row>
    <row r="47" spans="1:6">
      <c r="A47" s="104"/>
      <c r="B47" s="104"/>
    </row>
    <row r="104" spans="1:1">
      <c r="A104" s="4" t="s">
        <v>103</v>
      </c>
    </row>
  </sheetData>
  <mergeCells count="6">
    <mergeCell ref="F4:F9"/>
    <mergeCell ref="A47:B47"/>
    <mergeCell ref="B4:B9"/>
    <mergeCell ref="C4:C9"/>
    <mergeCell ref="D4:D9"/>
    <mergeCell ref="E4:E9"/>
  </mergeCells>
  <printOptions horizontalCentered="1" verticalCentered="1"/>
  <pageMargins left="0.25" right="0.25" top="0.75" bottom="0.75" header="0.3" footer="0.3"/>
  <pageSetup paperSize="9" scale="62"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F104"/>
  <sheetViews>
    <sheetView showGridLines="0" zoomScaleNormal="100" workbookViewId="0">
      <selection activeCell="F41" sqref="F41"/>
    </sheetView>
  </sheetViews>
  <sheetFormatPr defaultRowHeight="12.75"/>
  <cols>
    <col min="1" max="1" width="17.140625" style="4" customWidth="1"/>
    <col min="2" max="2" width="16.85546875" style="4" customWidth="1"/>
    <col min="3" max="3" width="16.42578125" style="4" customWidth="1"/>
    <col min="4" max="4" width="17.5703125" style="61" customWidth="1"/>
    <col min="5" max="5" width="10" style="4" customWidth="1"/>
    <col min="6" max="6" width="11.140625" style="4" customWidth="1"/>
    <col min="7" max="16384" width="9.140625" style="4"/>
  </cols>
  <sheetData>
    <row r="1" spans="1:6">
      <c r="A1" s="60">
        <v>41684</v>
      </c>
    </row>
    <row r="2" spans="1:6" ht="12.75" customHeight="1">
      <c r="A2" s="5" t="s">
        <v>220</v>
      </c>
      <c r="B2" s="62"/>
      <c r="C2" s="62"/>
      <c r="D2" s="63"/>
      <c r="E2" s="62"/>
      <c r="F2" s="62"/>
    </row>
    <row r="3" spans="1:6" ht="12.75" customHeight="1" thickBot="1">
      <c r="A3" s="64"/>
      <c r="B3" s="64"/>
      <c r="C3" s="64"/>
      <c r="D3" s="81"/>
      <c r="E3" s="64"/>
      <c r="F3" s="64"/>
    </row>
    <row r="4" spans="1:6" ht="12.75" customHeight="1">
      <c r="A4" s="10"/>
      <c r="B4" s="101" t="s">
        <v>105</v>
      </c>
      <c r="C4" s="101" t="s">
        <v>106</v>
      </c>
      <c r="D4" s="105" t="s">
        <v>107</v>
      </c>
      <c r="E4" s="101" t="s">
        <v>108</v>
      </c>
      <c r="F4" s="101" t="s">
        <v>109</v>
      </c>
    </row>
    <row r="5" spans="1:6" ht="12.75" customHeight="1">
      <c r="B5" s="102"/>
      <c r="C5" s="102"/>
      <c r="D5" s="106"/>
      <c r="E5" s="102"/>
      <c r="F5" s="102"/>
    </row>
    <row r="6" spans="1:6" ht="12.75" customHeight="1">
      <c r="A6" s="8"/>
      <c r="B6" s="102"/>
      <c r="C6" s="102"/>
      <c r="D6" s="106"/>
      <c r="E6" s="102"/>
      <c r="F6" s="102"/>
    </row>
    <row r="7" spans="1:6" ht="12.75" customHeight="1">
      <c r="B7" s="102"/>
      <c r="C7" s="102"/>
      <c r="D7" s="106"/>
      <c r="E7" s="102"/>
      <c r="F7" s="102"/>
    </row>
    <row r="8" spans="1:6" ht="12.75" customHeight="1">
      <c r="A8" s="65" t="s">
        <v>0</v>
      </c>
      <c r="B8" s="102"/>
      <c r="C8" s="102"/>
      <c r="D8" s="106"/>
      <c r="E8" s="102"/>
      <c r="F8" s="102"/>
    </row>
    <row r="9" spans="1:6" ht="12.75" customHeight="1">
      <c r="A9" s="66"/>
      <c r="B9" s="103"/>
      <c r="C9" s="103"/>
      <c r="D9" s="107"/>
      <c r="E9" s="103"/>
      <c r="F9" s="103"/>
    </row>
    <row r="10" spans="1:6" ht="12.75" customHeight="1">
      <c r="E10" s="69"/>
    </row>
    <row r="11" spans="1:6" ht="12.75" customHeight="1">
      <c r="A11" s="65" t="s">
        <v>110</v>
      </c>
      <c r="B11" s="69">
        <v>30</v>
      </c>
      <c r="C11" s="70">
        <v>30</v>
      </c>
      <c r="D11" s="71"/>
      <c r="E11" s="70">
        <v>30</v>
      </c>
      <c r="F11" s="69" t="s">
        <v>1</v>
      </c>
    </row>
    <row r="12" spans="1:6">
      <c r="A12" s="65" t="s">
        <v>2</v>
      </c>
      <c r="B12" s="69">
        <v>25</v>
      </c>
      <c r="C12" s="70">
        <v>25</v>
      </c>
      <c r="D12" s="71"/>
      <c r="E12" s="70">
        <f>+C12+D12</f>
        <v>25</v>
      </c>
      <c r="F12" s="38" t="s">
        <v>3</v>
      </c>
    </row>
    <row r="13" spans="1:6" ht="14.25">
      <c r="A13" s="65" t="s">
        <v>111</v>
      </c>
      <c r="B13" s="83" t="s">
        <v>26</v>
      </c>
      <c r="C13" s="70">
        <v>33.99</v>
      </c>
      <c r="D13" s="71"/>
      <c r="E13" s="70">
        <f xml:space="preserve"> C13 + D13</f>
        <v>33.99</v>
      </c>
      <c r="F13" s="69" t="s">
        <v>1</v>
      </c>
    </row>
    <row r="14" spans="1:6">
      <c r="A14" s="65" t="s">
        <v>5</v>
      </c>
      <c r="B14" s="69" t="s">
        <v>34</v>
      </c>
      <c r="C14" s="70">
        <v>22.12</v>
      </c>
      <c r="D14" s="72">
        <v>11.83</v>
      </c>
      <c r="E14" s="70">
        <f>+C14+D14</f>
        <v>33.950000000000003</v>
      </c>
      <c r="F14" s="38" t="s">
        <v>1</v>
      </c>
    </row>
    <row r="15" spans="1:6" ht="14.25">
      <c r="A15" s="65" t="s">
        <v>112</v>
      </c>
      <c r="B15" s="69">
        <v>17</v>
      </c>
      <c r="C15" s="70">
        <v>17</v>
      </c>
      <c r="D15" s="72"/>
      <c r="E15" s="70">
        <v>17</v>
      </c>
      <c r="F15" s="38" t="s">
        <v>1</v>
      </c>
    </row>
    <row r="16" spans="1:6">
      <c r="A16" s="65" t="s">
        <v>6</v>
      </c>
      <c r="B16" s="69">
        <v>24</v>
      </c>
      <c r="C16" s="70">
        <v>24</v>
      </c>
      <c r="D16" s="72"/>
      <c r="E16" s="70">
        <v>24</v>
      </c>
      <c r="F16" s="38" t="s">
        <v>1</v>
      </c>
    </row>
    <row r="17" spans="1:6">
      <c r="A17" s="65" t="s">
        <v>7</v>
      </c>
      <c r="B17" s="69">
        <v>25</v>
      </c>
      <c r="C17" s="70">
        <v>25</v>
      </c>
      <c r="D17" s="72"/>
      <c r="E17" s="70">
        <v>25</v>
      </c>
      <c r="F17" s="38" t="s">
        <v>3</v>
      </c>
    </row>
    <row r="18" spans="1:6" ht="14.25">
      <c r="A18" s="65" t="s">
        <v>113</v>
      </c>
      <c r="B18" s="69">
        <v>22</v>
      </c>
      <c r="C18" s="70">
        <v>22</v>
      </c>
      <c r="D18" s="72"/>
      <c r="E18" s="70">
        <f>+C18+D18</f>
        <v>22</v>
      </c>
      <c r="F18" s="38"/>
    </row>
    <row r="19" spans="1:6">
      <c r="A19" s="65" t="s">
        <v>8</v>
      </c>
      <c r="B19" s="69">
        <v>26</v>
      </c>
      <c r="C19" s="70">
        <v>26</v>
      </c>
      <c r="D19" s="72"/>
      <c r="E19" s="70">
        <f>+C19+D19</f>
        <v>26</v>
      </c>
      <c r="F19" s="38" t="s">
        <v>3</v>
      </c>
    </row>
    <row r="20" spans="1:6" ht="14.25">
      <c r="A20" s="65" t="s">
        <v>114</v>
      </c>
      <c r="B20" s="79">
        <v>34.43</v>
      </c>
      <c r="C20" s="70">
        <v>34.43</v>
      </c>
      <c r="D20" s="72"/>
      <c r="E20" s="70">
        <f>+C20+D20</f>
        <v>34.43</v>
      </c>
      <c r="F20" s="38" t="s">
        <v>1</v>
      </c>
    </row>
    <row r="21" spans="1:6" ht="14.25">
      <c r="A21" s="65" t="s">
        <v>115</v>
      </c>
      <c r="B21" s="79" t="s">
        <v>27</v>
      </c>
      <c r="C21" s="70">
        <v>21.88796680497925</v>
      </c>
      <c r="D21" s="72">
        <v>17.012448132780083</v>
      </c>
      <c r="E21" s="70">
        <v>38.900414937759336</v>
      </c>
      <c r="F21" s="79" t="s">
        <v>3</v>
      </c>
    </row>
    <row r="22" spans="1:6">
      <c r="A22" s="65" t="s">
        <v>29</v>
      </c>
      <c r="B22" s="69">
        <v>25</v>
      </c>
      <c r="C22" s="70">
        <v>25</v>
      </c>
      <c r="D22" s="72"/>
      <c r="E22" s="70">
        <v>25</v>
      </c>
      <c r="F22" s="38" t="s">
        <v>1</v>
      </c>
    </row>
    <row r="23" spans="1:6" ht="14.25">
      <c r="A23" s="65" t="s">
        <v>116</v>
      </c>
      <c r="B23" s="69" t="s">
        <v>44</v>
      </c>
      <c r="C23" s="70">
        <v>20</v>
      </c>
      <c r="D23" s="72"/>
      <c r="E23" s="70">
        <f xml:space="preserve"> C23 + D23</f>
        <v>20</v>
      </c>
      <c r="F23" s="69" t="s">
        <v>1</v>
      </c>
    </row>
    <row r="24" spans="1:6">
      <c r="A24" s="65" t="s">
        <v>9</v>
      </c>
      <c r="B24" s="69">
        <v>18</v>
      </c>
      <c r="C24" s="70">
        <v>18</v>
      </c>
      <c r="D24" s="72"/>
      <c r="E24" s="70">
        <f xml:space="preserve"> C24 + D24</f>
        <v>18</v>
      </c>
      <c r="F24" s="38" t="s">
        <v>3</v>
      </c>
    </row>
    <row r="25" spans="1:6">
      <c r="A25" s="78" t="s">
        <v>10</v>
      </c>
      <c r="B25" s="69">
        <v>12.5</v>
      </c>
      <c r="C25" s="70">
        <v>12.5</v>
      </c>
      <c r="D25" s="72"/>
      <c r="E25" s="70">
        <v>12.5</v>
      </c>
      <c r="F25" s="38" t="s">
        <v>1</v>
      </c>
    </row>
    <row r="26" spans="1:6" ht="14.25">
      <c r="A26" s="78" t="s">
        <v>212</v>
      </c>
      <c r="B26" s="69">
        <v>29</v>
      </c>
      <c r="C26" s="70">
        <v>29</v>
      </c>
      <c r="D26" s="72">
        <v>0</v>
      </c>
      <c r="E26" s="70">
        <v>29</v>
      </c>
      <c r="F26" s="38" t="s">
        <v>1</v>
      </c>
    </row>
    <row r="27" spans="1:6" ht="14.25">
      <c r="A27" s="65" t="s">
        <v>213</v>
      </c>
      <c r="B27" s="69">
        <v>33</v>
      </c>
      <c r="C27" s="70">
        <v>33</v>
      </c>
      <c r="D27" s="72"/>
      <c r="E27" s="70">
        <f xml:space="preserve"> C27 + D27</f>
        <v>33</v>
      </c>
      <c r="F27" s="38" t="s">
        <v>3</v>
      </c>
    </row>
    <row r="28" spans="1:6">
      <c r="A28" s="65" t="s">
        <v>11</v>
      </c>
      <c r="B28" s="69">
        <v>30</v>
      </c>
      <c r="C28" s="70">
        <v>27.99</v>
      </c>
      <c r="D28" s="87">
        <v>11.55</v>
      </c>
      <c r="E28" s="70">
        <v>39.54</v>
      </c>
      <c r="F28" s="38" t="s">
        <v>1</v>
      </c>
    </row>
    <row r="29" spans="1:6">
      <c r="A29" s="65" t="s">
        <v>12</v>
      </c>
      <c r="B29" s="69">
        <v>25</v>
      </c>
      <c r="C29" s="70">
        <v>25</v>
      </c>
      <c r="D29" s="72">
        <v>2.5</v>
      </c>
      <c r="E29" s="70">
        <v>27.5</v>
      </c>
      <c r="F29" s="38" t="s">
        <v>1</v>
      </c>
    </row>
    <row r="30" spans="1:6">
      <c r="A30" s="65" t="s">
        <v>13</v>
      </c>
      <c r="B30" s="38" t="s">
        <v>28</v>
      </c>
      <c r="C30" s="70">
        <v>22.88</v>
      </c>
      <c r="D30" s="72">
        <v>6.75</v>
      </c>
      <c r="E30" s="70">
        <f xml:space="preserve"> C30 + D30</f>
        <v>29.63</v>
      </c>
      <c r="F30" s="38" t="s">
        <v>1</v>
      </c>
    </row>
    <row r="31" spans="1:6">
      <c r="A31" s="65" t="s">
        <v>14</v>
      </c>
      <c r="B31" s="69">
        <v>28</v>
      </c>
      <c r="C31" s="70">
        <v>28</v>
      </c>
      <c r="D31" s="72"/>
      <c r="E31" s="70">
        <v>28</v>
      </c>
      <c r="F31" s="38" t="s">
        <v>1</v>
      </c>
    </row>
    <row r="32" spans="1:6">
      <c r="A32" s="65" t="s">
        <v>15</v>
      </c>
      <c r="B32" s="69">
        <v>25.5</v>
      </c>
      <c r="C32" s="70">
        <v>25.5</v>
      </c>
      <c r="D32" s="72"/>
      <c r="E32" s="70">
        <v>25.5</v>
      </c>
      <c r="F32" s="38" t="s">
        <v>1</v>
      </c>
    </row>
    <row r="33" spans="1:6" ht="14.25">
      <c r="A33" s="65" t="s">
        <v>214</v>
      </c>
      <c r="B33" s="69">
        <v>33</v>
      </c>
      <c r="C33" s="70">
        <v>33</v>
      </c>
      <c r="D33" s="72"/>
      <c r="E33" s="70">
        <v>33</v>
      </c>
      <c r="F33" s="38" t="s">
        <v>3</v>
      </c>
    </row>
    <row r="34" spans="1:6">
      <c r="A34" s="65" t="s">
        <v>16</v>
      </c>
      <c r="B34" s="69">
        <v>28</v>
      </c>
      <c r="C34" s="70">
        <v>28</v>
      </c>
      <c r="D34" s="72"/>
      <c r="E34" s="70">
        <v>28</v>
      </c>
      <c r="F34" s="38" t="s">
        <v>1</v>
      </c>
    </row>
    <row r="35" spans="1:6" ht="14.25">
      <c r="A35" s="65" t="s">
        <v>215</v>
      </c>
      <c r="B35" s="69">
        <v>19</v>
      </c>
      <c r="C35" s="70">
        <v>19</v>
      </c>
      <c r="D35" s="72"/>
      <c r="E35" s="70">
        <f xml:space="preserve"> C35 + D35</f>
        <v>19</v>
      </c>
      <c r="F35" s="38" t="s">
        <v>3</v>
      </c>
    </row>
    <row r="36" spans="1:6">
      <c r="A36" s="65" t="s">
        <v>17</v>
      </c>
      <c r="B36" s="69">
        <v>25</v>
      </c>
      <c r="C36" s="70">
        <v>25</v>
      </c>
      <c r="D36" s="72">
        <v>1.5</v>
      </c>
      <c r="E36" s="70">
        <f>+C36+D36</f>
        <v>26.5</v>
      </c>
      <c r="F36" s="69" t="s">
        <v>1</v>
      </c>
    </row>
    <row r="37" spans="1:6">
      <c r="A37" s="65" t="s">
        <v>18</v>
      </c>
      <c r="B37" s="69">
        <v>19</v>
      </c>
      <c r="C37" s="70">
        <v>19</v>
      </c>
      <c r="D37" s="72"/>
      <c r="E37" s="70">
        <f>+C37+D37</f>
        <v>19</v>
      </c>
      <c r="F37" s="38" t="s">
        <v>3</v>
      </c>
    </row>
    <row r="38" spans="1:6">
      <c r="A38" s="65" t="s">
        <v>50</v>
      </c>
      <c r="B38" s="69">
        <v>23</v>
      </c>
      <c r="C38" s="70">
        <v>23</v>
      </c>
      <c r="D38" s="72"/>
      <c r="E38" s="70">
        <f>+C38+D38</f>
        <v>23</v>
      </c>
      <c r="F38" s="38"/>
    </row>
    <row r="39" spans="1:6">
      <c r="A39" s="65" t="s">
        <v>19</v>
      </c>
      <c r="B39" s="69">
        <v>32.5</v>
      </c>
      <c r="C39" s="70">
        <v>32.5</v>
      </c>
      <c r="D39" s="72"/>
      <c r="E39" s="70">
        <f>C39+D39</f>
        <v>32.5</v>
      </c>
      <c r="F39" s="38" t="s">
        <v>1</v>
      </c>
    </row>
    <row r="40" spans="1:6">
      <c r="A40" s="65" t="s">
        <v>20</v>
      </c>
      <c r="B40" s="69">
        <v>28</v>
      </c>
      <c r="C40" s="70">
        <v>28</v>
      </c>
      <c r="D40" s="72"/>
      <c r="E40" s="70">
        <f xml:space="preserve"> C40 + D40</f>
        <v>28</v>
      </c>
      <c r="F40" s="38" t="s">
        <v>3</v>
      </c>
    </row>
    <row r="41" spans="1:6" ht="14.25">
      <c r="A41" s="65" t="s">
        <v>216</v>
      </c>
      <c r="B41" s="69">
        <v>8.5</v>
      </c>
      <c r="C41" s="70">
        <f>100*B41/(100+B41+8*(100/100+122/100+10.53/100))</f>
        <v>6.6875212427145359</v>
      </c>
      <c r="D41" s="72">
        <f>100*(8*(100/100+122/100+10.53/100))/(100+8.5+8*(100/100+122/100+10.53/100))</f>
        <v>14.635758254761514</v>
      </c>
      <c r="E41" s="70">
        <f>C41+D41</f>
        <v>21.323279497476051</v>
      </c>
      <c r="F41" s="69" t="s">
        <v>3</v>
      </c>
    </row>
    <row r="42" spans="1:6">
      <c r="A42" s="65" t="s">
        <v>21</v>
      </c>
      <c r="B42" s="69">
        <v>20</v>
      </c>
      <c r="C42" s="70">
        <v>20</v>
      </c>
      <c r="D42" s="71"/>
      <c r="E42" s="70">
        <f>C42+D42</f>
        <v>20</v>
      </c>
      <c r="F42" s="38" t="s">
        <v>3</v>
      </c>
    </row>
    <row r="43" spans="1:6" ht="14.25">
      <c r="A43" s="65" t="s">
        <v>221</v>
      </c>
      <c r="B43" s="69">
        <v>30</v>
      </c>
      <c r="C43" s="70">
        <v>30</v>
      </c>
      <c r="D43" s="72"/>
      <c r="E43" s="70">
        <f xml:space="preserve"> C43 + D43</f>
        <v>30</v>
      </c>
      <c r="F43" s="38" t="s">
        <v>1</v>
      </c>
    </row>
    <row r="44" spans="1:6" ht="14.25">
      <c r="A44" s="65" t="s">
        <v>222</v>
      </c>
      <c r="B44" s="69">
        <v>35</v>
      </c>
      <c r="C44" s="70">
        <f>B44-B44/100*D44</f>
        <v>32.707500000000003</v>
      </c>
      <c r="D44" s="72">
        <v>6.55</v>
      </c>
      <c r="E44" s="70">
        <f>C44+D44</f>
        <v>39.2575</v>
      </c>
      <c r="F44" s="38" t="s">
        <v>1</v>
      </c>
    </row>
    <row r="45" spans="1:6" ht="13.5" thickBot="1">
      <c r="A45" s="64"/>
      <c r="B45" s="64"/>
      <c r="C45" s="64"/>
      <c r="D45" s="81"/>
      <c r="E45" s="64"/>
      <c r="F45" s="64"/>
    </row>
    <row r="47" spans="1:6">
      <c r="A47" s="104"/>
      <c r="B47" s="104"/>
    </row>
    <row r="104" spans="1:1">
      <c r="A104" s="4" t="s">
        <v>103</v>
      </c>
    </row>
  </sheetData>
  <mergeCells count="6">
    <mergeCell ref="F4:F9"/>
    <mergeCell ref="A47:B47"/>
    <mergeCell ref="B4:B9"/>
    <mergeCell ref="C4:C9"/>
    <mergeCell ref="D4:D9"/>
    <mergeCell ref="E4:E9"/>
  </mergeCells>
  <phoneticPr fontId="0" type="noConversion"/>
  <printOptions horizontalCentered="1" verticalCentered="1"/>
  <pageMargins left="0.25" right="0.25" top="0.75" bottom="0.75" header="0.3" footer="0.3"/>
  <pageSetup paperSize="9" scale="63"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F104"/>
  <sheetViews>
    <sheetView showGridLines="0" zoomScaleNormal="100" workbookViewId="0">
      <selection activeCell="F41" sqref="F41"/>
    </sheetView>
  </sheetViews>
  <sheetFormatPr defaultRowHeight="12.75"/>
  <cols>
    <col min="1" max="2" width="16.85546875" style="4" customWidth="1"/>
    <col min="3" max="3" width="17.28515625" style="4" customWidth="1"/>
    <col min="4" max="4" width="17.5703125" style="61" customWidth="1"/>
    <col min="5" max="5" width="12.85546875" style="4" customWidth="1"/>
    <col min="6" max="6" width="12.140625" style="4" customWidth="1"/>
    <col min="7" max="16384" width="9.140625" style="4"/>
  </cols>
  <sheetData>
    <row r="1" spans="1:6">
      <c r="A1" s="60">
        <v>41684</v>
      </c>
    </row>
    <row r="2" spans="1:6" ht="14.25">
      <c r="A2" s="5" t="s">
        <v>211</v>
      </c>
      <c r="B2" s="62"/>
      <c r="C2" s="62"/>
      <c r="D2" s="63"/>
      <c r="E2" s="62"/>
      <c r="F2" s="62"/>
    </row>
    <row r="3" spans="1:6" ht="12.75" customHeight="1" thickBot="1">
      <c r="A3" s="64"/>
      <c r="B3" s="64"/>
      <c r="C3" s="64"/>
      <c r="D3" s="81"/>
      <c r="E3" s="64"/>
      <c r="F3" s="64"/>
    </row>
    <row r="4" spans="1:6" ht="12.75" customHeight="1">
      <c r="A4" s="10"/>
      <c r="B4" s="101" t="s">
        <v>105</v>
      </c>
      <c r="C4" s="101" t="s">
        <v>106</v>
      </c>
      <c r="D4" s="105" t="s">
        <v>107</v>
      </c>
      <c r="E4" s="101" t="s">
        <v>108</v>
      </c>
      <c r="F4" s="101" t="s">
        <v>109</v>
      </c>
    </row>
    <row r="5" spans="1:6" ht="12.75" customHeight="1">
      <c r="B5" s="102"/>
      <c r="C5" s="102"/>
      <c r="D5" s="106"/>
      <c r="E5" s="102"/>
      <c r="F5" s="102"/>
    </row>
    <row r="6" spans="1:6" ht="12.75" customHeight="1">
      <c r="A6" s="8"/>
      <c r="B6" s="102"/>
      <c r="C6" s="102"/>
      <c r="D6" s="106"/>
      <c r="E6" s="102"/>
      <c r="F6" s="102"/>
    </row>
    <row r="7" spans="1:6" ht="12.75" customHeight="1">
      <c r="B7" s="102"/>
      <c r="C7" s="102"/>
      <c r="D7" s="106"/>
      <c r="E7" s="102"/>
      <c r="F7" s="102"/>
    </row>
    <row r="8" spans="1:6" ht="12.75" customHeight="1">
      <c r="A8" s="65" t="s">
        <v>0</v>
      </c>
      <c r="B8" s="102"/>
      <c r="C8" s="102"/>
      <c r="D8" s="106"/>
      <c r="E8" s="102"/>
      <c r="F8" s="102"/>
    </row>
    <row r="9" spans="1:6" ht="12.75" customHeight="1">
      <c r="A9" s="66"/>
      <c r="B9" s="103"/>
      <c r="C9" s="103"/>
      <c r="D9" s="107"/>
      <c r="E9" s="103"/>
      <c r="F9" s="103"/>
    </row>
    <row r="10" spans="1:6" ht="12.75" customHeight="1">
      <c r="E10" s="69"/>
    </row>
    <row r="11" spans="1:6" ht="12.75" customHeight="1">
      <c r="A11" s="65" t="s">
        <v>110</v>
      </c>
      <c r="B11" s="69">
        <v>30</v>
      </c>
      <c r="C11" s="70">
        <v>30</v>
      </c>
      <c r="D11" s="71"/>
      <c r="E11" s="70">
        <v>30</v>
      </c>
      <c r="F11" s="69" t="s">
        <v>1</v>
      </c>
    </row>
    <row r="12" spans="1:6">
      <c r="A12" s="65" t="s">
        <v>2</v>
      </c>
      <c r="B12" s="69">
        <v>25</v>
      </c>
      <c r="C12" s="70">
        <v>25</v>
      </c>
      <c r="D12" s="71"/>
      <c r="E12" s="70">
        <v>25</v>
      </c>
      <c r="F12" s="38" t="s">
        <v>3</v>
      </c>
    </row>
    <row r="13" spans="1:6" ht="14.25">
      <c r="A13" s="65" t="s">
        <v>111</v>
      </c>
      <c r="B13" s="83" t="s">
        <v>26</v>
      </c>
      <c r="C13" s="70">
        <v>33.99</v>
      </c>
      <c r="D13" s="71"/>
      <c r="E13" s="70">
        <f t="shared" ref="E13:E18" si="0" xml:space="preserve"> C13 + D13</f>
        <v>33.99</v>
      </c>
      <c r="F13" s="69" t="s">
        <v>1</v>
      </c>
    </row>
    <row r="14" spans="1:6">
      <c r="A14" s="65" t="s">
        <v>5</v>
      </c>
      <c r="B14" s="69" t="s">
        <v>34</v>
      </c>
      <c r="C14" s="70">
        <v>22.12</v>
      </c>
      <c r="D14" s="72">
        <v>11.81</v>
      </c>
      <c r="E14" s="70">
        <f t="shared" si="0"/>
        <v>33.93</v>
      </c>
      <c r="F14" s="38" t="s">
        <v>1</v>
      </c>
    </row>
    <row r="15" spans="1:6" ht="14.25">
      <c r="A15" s="65" t="s">
        <v>112</v>
      </c>
      <c r="B15" s="69">
        <v>17</v>
      </c>
      <c r="C15" s="70">
        <v>17</v>
      </c>
      <c r="D15" s="72"/>
      <c r="E15" s="70">
        <f t="shared" si="0"/>
        <v>17</v>
      </c>
      <c r="F15" s="38" t="s">
        <v>1</v>
      </c>
    </row>
    <row r="16" spans="1:6">
      <c r="A16" s="65" t="s">
        <v>6</v>
      </c>
      <c r="B16" s="74">
        <v>24</v>
      </c>
      <c r="C16" s="75">
        <v>24</v>
      </c>
      <c r="D16" s="76"/>
      <c r="E16" s="70">
        <f t="shared" si="0"/>
        <v>24</v>
      </c>
      <c r="F16" s="84" t="s">
        <v>1</v>
      </c>
    </row>
    <row r="17" spans="1:6">
      <c r="A17" s="65" t="s">
        <v>7</v>
      </c>
      <c r="B17" s="69">
        <v>28</v>
      </c>
      <c r="C17" s="70">
        <v>28</v>
      </c>
      <c r="D17" s="72"/>
      <c r="E17" s="70">
        <f t="shared" si="0"/>
        <v>28</v>
      </c>
      <c r="F17" s="38" t="s">
        <v>3</v>
      </c>
    </row>
    <row r="18" spans="1:6" ht="14.25">
      <c r="A18" s="65" t="s">
        <v>113</v>
      </c>
      <c r="B18" s="69">
        <v>23</v>
      </c>
      <c r="C18" s="70">
        <v>23</v>
      </c>
      <c r="D18" s="72"/>
      <c r="E18" s="70">
        <f t="shared" si="0"/>
        <v>23</v>
      </c>
      <c r="F18" s="38"/>
    </row>
    <row r="19" spans="1:6">
      <c r="A19" s="65" t="s">
        <v>8</v>
      </c>
      <c r="B19" s="69">
        <v>26</v>
      </c>
      <c r="C19" s="70">
        <v>26</v>
      </c>
      <c r="D19" s="72"/>
      <c r="E19" s="70">
        <v>26</v>
      </c>
      <c r="F19" s="38" t="s">
        <v>3</v>
      </c>
    </row>
    <row r="20" spans="1:6" ht="14.25">
      <c r="A20" s="65" t="s">
        <v>114</v>
      </c>
      <c r="B20" s="79">
        <v>34.43</v>
      </c>
      <c r="C20" s="70">
        <v>34.43</v>
      </c>
      <c r="D20" s="72"/>
      <c r="E20" s="70">
        <v>34.43</v>
      </c>
      <c r="F20" s="38" t="s">
        <v>1</v>
      </c>
    </row>
    <row r="21" spans="1:6" ht="14.25">
      <c r="A21" s="65" t="s">
        <v>115</v>
      </c>
      <c r="B21" s="79" t="s">
        <v>27</v>
      </c>
      <c r="C21" s="70">
        <f xml:space="preserve"> 26.375 * (100 - D21) / 100</f>
        <v>21.887966804979257</v>
      </c>
      <c r="D21" s="72">
        <f xml:space="preserve"> (0.05 * 410) / (100 + (0.05 * 410)) * 100</f>
        <v>17.012448132780083</v>
      </c>
      <c r="E21" s="70">
        <f xml:space="preserve"> C21 + D21</f>
        <v>38.900414937759336</v>
      </c>
      <c r="F21" s="79" t="s">
        <v>3</v>
      </c>
    </row>
    <row r="22" spans="1:6">
      <c r="A22" s="65" t="s">
        <v>29</v>
      </c>
      <c r="B22" s="69">
        <v>29</v>
      </c>
      <c r="C22" s="70">
        <v>29</v>
      </c>
      <c r="D22" s="72"/>
      <c r="E22" s="70">
        <v>29</v>
      </c>
      <c r="F22" s="38" t="s">
        <v>1</v>
      </c>
    </row>
    <row r="23" spans="1:6" ht="14.25">
      <c r="A23" s="65" t="s">
        <v>116</v>
      </c>
      <c r="B23" s="69" t="s">
        <v>45</v>
      </c>
      <c r="C23" s="70">
        <v>17.329999999999998</v>
      </c>
      <c r="D23" s="72"/>
      <c r="E23" s="70">
        <f xml:space="preserve"> C23 + D23</f>
        <v>17.329999999999998</v>
      </c>
      <c r="F23" s="69" t="s">
        <v>1</v>
      </c>
    </row>
    <row r="24" spans="1:6">
      <c r="A24" s="65" t="s">
        <v>9</v>
      </c>
      <c r="B24" s="69">
        <v>18</v>
      </c>
      <c r="C24" s="70">
        <v>18</v>
      </c>
      <c r="D24" s="72"/>
      <c r="E24" s="70">
        <f xml:space="preserve"> C24 + D24</f>
        <v>18</v>
      </c>
      <c r="F24" s="38" t="s">
        <v>3</v>
      </c>
    </row>
    <row r="25" spans="1:6">
      <c r="A25" s="78" t="s">
        <v>10</v>
      </c>
      <c r="B25" s="69">
        <v>12.5</v>
      </c>
      <c r="C25" s="70">
        <v>12.5</v>
      </c>
      <c r="D25" s="72"/>
      <c r="E25" s="70">
        <v>12.5</v>
      </c>
      <c r="F25" s="38" t="s">
        <v>1</v>
      </c>
    </row>
    <row r="26" spans="1:6" ht="14.25">
      <c r="A26" s="78" t="s">
        <v>212</v>
      </c>
      <c r="B26" s="69">
        <v>31</v>
      </c>
      <c r="C26" s="70">
        <v>31</v>
      </c>
      <c r="D26" s="72">
        <v>0</v>
      </c>
      <c r="E26" s="70">
        <v>31</v>
      </c>
      <c r="F26" s="38" t="s">
        <v>1</v>
      </c>
    </row>
    <row r="27" spans="1:6" ht="14.25">
      <c r="A27" s="65" t="s">
        <v>213</v>
      </c>
      <c r="B27" s="69">
        <v>33</v>
      </c>
      <c r="C27" s="70">
        <v>33</v>
      </c>
      <c r="D27" s="72"/>
      <c r="E27" s="70">
        <v>33</v>
      </c>
      <c r="F27" s="38" t="s">
        <v>3</v>
      </c>
    </row>
    <row r="28" spans="1:6">
      <c r="A28" s="65" t="s">
        <v>11</v>
      </c>
      <c r="B28" s="69">
        <v>30</v>
      </c>
      <c r="C28" s="70">
        <v>27.99</v>
      </c>
      <c r="D28" s="72">
        <v>11.55</v>
      </c>
      <c r="E28" s="70">
        <v>39.54</v>
      </c>
      <c r="F28" s="38" t="s">
        <v>1</v>
      </c>
    </row>
    <row r="29" spans="1:6">
      <c r="A29" s="65" t="s">
        <v>12</v>
      </c>
      <c r="B29" s="69">
        <v>25</v>
      </c>
      <c r="C29" s="70">
        <v>25</v>
      </c>
      <c r="D29" s="72">
        <v>2.5</v>
      </c>
      <c r="E29" s="70">
        <v>27.5</v>
      </c>
      <c r="F29" s="38" t="s">
        <v>1</v>
      </c>
    </row>
    <row r="30" spans="1:6">
      <c r="A30" s="65" t="s">
        <v>13</v>
      </c>
      <c r="B30" s="38" t="s">
        <v>28</v>
      </c>
      <c r="C30" s="70">
        <v>22.88</v>
      </c>
      <c r="D30" s="72">
        <v>6.75</v>
      </c>
      <c r="E30" s="70">
        <f xml:space="preserve"> C30 + D30</f>
        <v>29.63</v>
      </c>
      <c r="F30" s="38" t="s">
        <v>1</v>
      </c>
    </row>
    <row r="31" spans="1:6">
      <c r="A31" s="65" t="s">
        <v>14</v>
      </c>
      <c r="B31" s="69">
        <v>29</v>
      </c>
      <c r="C31" s="70">
        <v>29</v>
      </c>
      <c r="D31" s="72"/>
      <c r="E31" s="70">
        <v>29</v>
      </c>
      <c r="F31" s="38" t="s">
        <v>1</v>
      </c>
    </row>
    <row r="32" spans="1:6">
      <c r="A32" s="65" t="s">
        <v>15</v>
      </c>
      <c r="B32" s="69">
        <v>29.6</v>
      </c>
      <c r="C32" s="70">
        <v>29.6</v>
      </c>
      <c r="D32" s="72"/>
      <c r="E32" s="70">
        <v>29.6</v>
      </c>
      <c r="F32" s="38" t="s">
        <v>1</v>
      </c>
    </row>
    <row r="33" spans="1:6" ht="14.25">
      <c r="A33" s="65" t="s">
        <v>214</v>
      </c>
      <c r="B33" s="69">
        <v>33</v>
      </c>
      <c r="C33" s="70">
        <v>33</v>
      </c>
      <c r="D33" s="72"/>
      <c r="E33" s="70">
        <v>33</v>
      </c>
      <c r="F33" s="38" t="s">
        <v>3</v>
      </c>
    </row>
    <row r="34" spans="1:6">
      <c r="A34" s="65" t="s">
        <v>16</v>
      </c>
      <c r="B34" s="69">
        <v>28</v>
      </c>
      <c r="C34" s="70">
        <v>28</v>
      </c>
      <c r="D34" s="72"/>
      <c r="E34" s="70">
        <v>28</v>
      </c>
      <c r="F34" s="38" t="s">
        <v>1</v>
      </c>
    </row>
    <row r="35" spans="1:6" ht="14.25">
      <c r="A35" s="65" t="s">
        <v>215</v>
      </c>
      <c r="B35" s="69">
        <v>19</v>
      </c>
      <c r="C35" s="70">
        <v>19</v>
      </c>
      <c r="D35" s="72"/>
      <c r="E35" s="70">
        <f xml:space="preserve"> C35 + D35</f>
        <v>19</v>
      </c>
      <c r="F35" s="38" t="s">
        <v>3</v>
      </c>
    </row>
    <row r="36" spans="1:6">
      <c r="A36" s="65" t="s">
        <v>17</v>
      </c>
      <c r="B36" s="69">
        <v>25</v>
      </c>
      <c r="C36" s="70">
        <v>25</v>
      </c>
      <c r="D36" s="72">
        <v>2.5</v>
      </c>
      <c r="E36" s="70">
        <f>+C36+D36</f>
        <v>27.5</v>
      </c>
      <c r="F36" s="69" t="s">
        <v>1</v>
      </c>
    </row>
    <row r="37" spans="1:6">
      <c r="A37" s="65" t="s">
        <v>18</v>
      </c>
      <c r="B37" s="69">
        <v>19</v>
      </c>
      <c r="C37" s="70">
        <v>19</v>
      </c>
      <c r="D37" s="72"/>
      <c r="E37" s="70">
        <f>+C37+D37</f>
        <v>19</v>
      </c>
      <c r="F37" s="38" t="s">
        <v>3</v>
      </c>
    </row>
    <row r="38" spans="1:6">
      <c r="A38" s="65" t="s">
        <v>50</v>
      </c>
      <c r="B38" s="69">
        <v>25</v>
      </c>
      <c r="C38" s="70">
        <v>25</v>
      </c>
      <c r="D38" s="72"/>
      <c r="E38" s="70">
        <f>+C38+D38</f>
        <v>25</v>
      </c>
      <c r="F38" s="38"/>
    </row>
    <row r="39" spans="1:6">
      <c r="A39" s="65" t="s">
        <v>19</v>
      </c>
      <c r="B39" s="69">
        <v>35</v>
      </c>
      <c r="C39" s="70">
        <v>35</v>
      </c>
      <c r="D39" s="72"/>
      <c r="E39" s="70">
        <f>C39+D39</f>
        <v>35</v>
      </c>
      <c r="F39" s="38" t="s">
        <v>1</v>
      </c>
    </row>
    <row r="40" spans="1:6">
      <c r="A40" s="65" t="s">
        <v>20</v>
      </c>
      <c r="B40" s="69">
        <v>28</v>
      </c>
      <c r="C40" s="70">
        <v>28</v>
      </c>
      <c r="D40" s="72"/>
      <c r="E40" s="70">
        <f xml:space="preserve"> C40 + D40</f>
        <v>28</v>
      </c>
      <c r="F40" s="38" t="s">
        <v>3</v>
      </c>
    </row>
    <row r="41" spans="1:6" ht="14.25">
      <c r="A41" s="65" t="s">
        <v>216</v>
      </c>
      <c r="B41" s="69">
        <v>8.5</v>
      </c>
      <c r="C41" s="70">
        <v>6.69</v>
      </c>
      <c r="D41" s="72">
        <v>14.64</v>
      </c>
      <c r="E41" s="70">
        <v>21.32</v>
      </c>
      <c r="F41" s="69" t="s">
        <v>3</v>
      </c>
    </row>
    <row r="42" spans="1:6" ht="14.25">
      <c r="A42" s="65" t="s">
        <v>217</v>
      </c>
      <c r="B42" s="69">
        <v>20</v>
      </c>
      <c r="C42" s="70">
        <v>20</v>
      </c>
      <c r="D42" s="71"/>
      <c r="E42" s="70">
        <f>C42+D42</f>
        <v>20</v>
      </c>
      <c r="F42" s="38" t="s">
        <v>3</v>
      </c>
    </row>
    <row r="43" spans="1:6" ht="14.25">
      <c r="A43" s="65" t="s">
        <v>218</v>
      </c>
      <c r="B43" s="69">
        <v>30</v>
      </c>
      <c r="C43" s="70">
        <v>30</v>
      </c>
      <c r="D43" s="72"/>
      <c r="E43" s="70">
        <f xml:space="preserve"> C43 + D43</f>
        <v>30</v>
      </c>
      <c r="F43" s="38" t="s">
        <v>1</v>
      </c>
    </row>
    <row r="44" spans="1:6" ht="14.25">
      <c r="A44" s="65" t="s">
        <v>219</v>
      </c>
      <c r="B44" s="69">
        <v>35</v>
      </c>
      <c r="C44" s="70">
        <v>32.700000000000003</v>
      </c>
      <c r="D44" s="72">
        <v>6.6</v>
      </c>
      <c r="E44" s="70">
        <f>+C44+D44</f>
        <v>39.300000000000004</v>
      </c>
      <c r="F44" s="38" t="s">
        <v>1</v>
      </c>
    </row>
    <row r="45" spans="1:6" ht="13.5" thickBot="1">
      <c r="A45" s="64"/>
      <c r="B45" s="64"/>
      <c r="C45" s="64"/>
      <c r="D45" s="81"/>
      <c r="E45" s="64"/>
      <c r="F45" s="64"/>
    </row>
    <row r="47" spans="1:6">
      <c r="A47" s="104"/>
      <c r="B47" s="104"/>
    </row>
    <row r="104" spans="1:1">
      <c r="A104" s="4" t="s">
        <v>103</v>
      </c>
    </row>
  </sheetData>
  <mergeCells count="6">
    <mergeCell ref="F4:F9"/>
    <mergeCell ref="A47:B47"/>
    <mergeCell ref="B4:B9"/>
    <mergeCell ref="C4:C9"/>
    <mergeCell ref="D4:D9"/>
    <mergeCell ref="E4:E9"/>
  </mergeCells>
  <phoneticPr fontId="0" type="noConversion"/>
  <printOptions horizontalCentered="1" verticalCentered="1"/>
  <pageMargins left="0.25" right="0.25" top="0.75" bottom="0.75" header="0.3" footer="0.3"/>
  <pageSetup paperSize="9" scale="63"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G104"/>
  <sheetViews>
    <sheetView showGridLines="0" zoomScaleNormal="100" workbookViewId="0">
      <selection activeCell="F41" sqref="F41"/>
    </sheetView>
  </sheetViews>
  <sheetFormatPr defaultRowHeight="12.75"/>
  <cols>
    <col min="1" max="2" width="16.85546875" style="4" customWidth="1"/>
    <col min="3" max="3" width="16.42578125" style="4" customWidth="1"/>
    <col min="4" max="4" width="16.28515625" style="61" customWidth="1"/>
    <col min="5" max="5" width="10" style="4" customWidth="1"/>
    <col min="6" max="6" width="11.140625" style="4" customWidth="1"/>
    <col min="7" max="16384" width="9.140625" style="4"/>
  </cols>
  <sheetData>
    <row r="1" spans="1:7">
      <c r="A1" s="60">
        <v>41684</v>
      </c>
    </row>
    <row r="2" spans="1:7" ht="12.75" customHeight="1">
      <c r="A2" s="5" t="s">
        <v>210</v>
      </c>
      <c r="B2" s="62"/>
      <c r="C2" s="62"/>
      <c r="D2" s="63"/>
      <c r="E2" s="62"/>
      <c r="F2" s="62"/>
    </row>
    <row r="3" spans="1:7" ht="12.75" customHeight="1" thickBot="1">
      <c r="A3" s="64"/>
      <c r="B3" s="64"/>
      <c r="C3" s="64"/>
      <c r="D3" s="81"/>
      <c r="E3" s="64"/>
      <c r="F3" s="64"/>
    </row>
    <row r="4" spans="1:7" ht="12.75" customHeight="1">
      <c r="A4" s="10"/>
      <c r="B4" s="101" t="s">
        <v>105</v>
      </c>
      <c r="C4" s="101" t="s">
        <v>106</v>
      </c>
      <c r="D4" s="105" t="s">
        <v>107</v>
      </c>
      <c r="E4" s="101" t="s">
        <v>108</v>
      </c>
      <c r="F4" s="101" t="s">
        <v>109</v>
      </c>
    </row>
    <row r="5" spans="1:7" ht="12.75" customHeight="1">
      <c r="B5" s="102"/>
      <c r="C5" s="102"/>
      <c r="D5" s="106"/>
      <c r="E5" s="102"/>
      <c r="F5" s="102"/>
    </row>
    <row r="6" spans="1:7" ht="12.75" customHeight="1">
      <c r="A6" s="8"/>
      <c r="B6" s="102"/>
      <c r="C6" s="102"/>
      <c r="D6" s="106"/>
      <c r="E6" s="102"/>
      <c r="F6" s="102"/>
    </row>
    <row r="7" spans="1:7" ht="12.75" customHeight="1">
      <c r="B7" s="102"/>
      <c r="C7" s="102"/>
      <c r="D7" s="106"/>
      <c r="E7" s="102"/>
      <c r="F7" s="102"/>
    </row>
    <row r="8" spans="1:7" ht="12.75" customHeight="1">
      <c r="A8" s="65" t="s">
        <v>0</v>
      </c>
      <c r="B8" s="102"/>
      <c r="C8" s="102"/>
      <c r="D8" s="106"/>
      <c r="E8" s="102"/>
      <c r="F8" s="102"/>
    </row>
    <row r="9" spans="1:7" ht="12.75" customHeight="1">
      <c r="A9" s="66"/>
      <c r="B9" s="103"/>
      <c r="C9" s="103"/>
      <c r="D9" s="107"/>
      <c r="E9" s="103"/>
      <c r="F9" s="103"/>
    </row>
    <row r="10" spans="1:7" ht="12.75" customHeight="1">
      <c r="E10" s="69"/>
    </row>
    <row r="11" spans="1:7" ht="12.75" customHeight="1">
      <c r="A11" s="65" t="s">
        <v>110</v>
      </c>
      <c r="B11" s="69">
        <v>30</v>
      </c>
      <c r="C11" s="70">
        <v>30</v>
      </c>
      <c r="D11" s="71"/>
      <c r="E11" s="70">
        <f xml:space="preserve"> C11 + D11</f>
        <v>30</v>
      </c>
      <c r="F11" s="69" t="s">
        <v>1</v>
      </c>
      <c r="G11" s="65"/>
    </row>
    <row r="12" spans="1:7">
      <c r="A12" s="65" t="s">
        <v>2</v>
      </c>
      <c r="B12" s="69">
        <v>25</v>
      </c>
      <c r="C12" s="70">
        <v>25</v>
      </c>
      <c r="D12" s="71"/>
      <c r="E12" s="70">
        <f xml:space="preserve"> C12 + D12</f>
        <v>25</v>
      </c>
      <c r="F12" s="69" t="s">
        <v>3</v>
      </c>
      <c r="G12" s="65"/>
    </row>
    <row r="13" spans="1:7">
      <c r="A13" s="65" t="s">
        <v>4</v>
      </c>
      <c r="B13" s="83" t="s">
        <v>26</v>
      </c>
      <c r="C13" s="70">
        <v>33.99</v>
      </c>
      <c r="D13" s="71"/>
      <c r="E13" s="70">
        <f xml:space="preserve"> C13 + D13</f>
        <v>33.99</v>
      </c>
      <c r="F13" s="69" t="s">
        <v>1</v>
      </c>
      <c r="G13" s="65"/>
    </row>
    <row r="14" spans="1:7">
      <c r="A14" s="65" t="s">
        <v>5</v>
      </c>
      <c r="B14" s="69" t="s">
        <v>34</v>
      </c>
      <c r="C14" s="70">
        <v>22.12</v>
      </c>
      <c r="D14" s="72">
        <v>12.06</v>
      </c>
      <c r="E14" s="70">
        <f>C14+D14</f>
        <v>34.18</v>
      </c>
      <c r="F14" s="38" t="s">
        <v>1</v>
      </c>
      <c r="G14" s="65"/>
    </row>
    <row r="15" spans="1:7" ht="14.25">
      <c r="A15" s="65" t="s">
        <v>196</v>
      </c>
      <c r="B15" s="69">
        <v>17</v>
      </c>
      <c r="C15" s="70">
        <v>17</v>
      </c>
      <c r="D15" s="72"/>
      <c r="E15" s="70">
        <f>C15+D15</f>
        <v>17</v>
      </c>
      <c r="F15" s="38" t="s">
        <v>1</v>
      </c>
    </row>
    <row r="16" spans="1:7" s="77" customFormat="1">
      <c r="A16" s="73" t="s">
        <v>6</v>
      </c>
      <c r="B16" s="74">
        <v>26</v>
      </c>
      <c r="C16" s="75">
        <v>26</v>
      </c>
      <c r="D16" s="76"/>
      <c r="E16" s="70">
        <f>C16+D16</f>
        <v>26</v>
      </c>
      <c r="F16" s="84" t="s">
        <v>1</v>
      </c>
      <c r="G16" s="73"/>
    </row>
    <row r="17" spans="1:7">
      <c r="A17" s="65" t="s">
        <v>7</v>
      </c>
      <c r="B17" s="69">
        <v>28</v>
      </c>
      <c r="C17" s="70">
        <v>28</v>
      </c>
      <c r="D17" s="72"/>
      <c r="E17" s="70">
        <f>C17+D17</f>
        <v>28</v>
      </c>
      <c r="F17" s="38" t="s">
        <v>3</v>
      </c>
      <c r="G17" s="65"/>
    </row>
    <row r="18" spans="1:7" ht="14.25">
      <c r="A18" s="65" t="s">
        <v>197</v>
      </c>
      <c r="B18" s="69">
        <v>24</v>
      </c>
      <c r="C18" s="70">
        <v>24</v>
      </c>
      <c r="D18" s="72"/>
      <c r="E18" s="70">
        <f>C18+D18</f>
        <v>24</v>
      </c>
      <c r="F18" s="38"/>
      <c r="G18" s="65"/>
    </row>
    <row r="19" spans="1:7" ht="12.75" customHeight="1">
      <c r="A19" s="65" t="s">
        <v>8</v>
      </c>
      <c r="B19" s="69">
        <v>26</v>
      </c>
      <c r="C19" s="70">
        <v>26</v>
      </c>
      <c r="D19" s="72"/>
      <c r="E19" s="70">
        <v>26</v>
      </c>
      <c r="F19" s="38" t="s">
        <v>3</v>
      </c>
      <c r="G19" s="65"/>
    </row>
    <row r="20" spans="1:7" ht="12.75" customHeight="1">
      <c r="A20" s="65" t="s">
        <v>198</v>
      </c>
      <c r="B20" s="79" t="s">
        <v>30</v>
      </c>
      <c r="C20" s="70">
        <v>34.950000000000003</v>
      </c>
      <c r="D20" s="72"/>
      <c r="E20" s="70">
        <f>+C20+D20</f>
        <v>34.950000000000003</v>
      </c>
      <c r="F20" s="38" t="s">
        <v>1</v>
      </c>
      <c r="G20" s="65"/>
    </row>
    <row r="21" spans="1:7" ht="12.75" customHeight="1">
      <c r="A21" s="65" t="s">
        <v>199</v>
      </c>
      <c r="B21" s="79" t="s">
        <v>27</v>
      </c>
      <c r="C21" s="70">
        <f xml:space="preserve"> 26.375 * (100 - D21) / 100</f>
        <v>21.887966804979257</v>
      </c>
      <c r="D21" s="72">
        <f xml:space="preserve"> (0.05 * 410) / (100 + (0.05 * 410)) * 100</f>
        <v>17.012448132780083</v>
      </c>
      <c r="E21" s="70">
        <f xml:space="preserve"> C21 + D21</f>
        <v>38.900414937759336</v>
      </c>
      <c r="F21" s="79" t="s">
        <v>3</v>
      </c>
      <c r="G21" s="65"/>
    </row>
    <row r="22" spans="1:7" ht="12.75" customHeight="1">
      <c r="A22" s="65" t="s">
        <v>29</v>
      </c>
      <c r="B22" s="69">
        <v>32</v>
      </c>
      <c r="C22" s="70">
        <v>32</v>
      </c>
      <c r="D22" s="72"/>
      <c r="E22" s="70">
        <f xml:space="preserve"> C22 + D22</f>
        <v>32</v>
      </c>
      <c r="F22" s="38" t="s">
        <v>1</v>
      </c>
      <c r="G22" s="65"/>
    </row>
    <row r="23" spans="1:7" ht="14.25">
      <c r="A23" s="65" t="s">
        <v>179</v>
      </c>
      <c r="B23" s="69">
        <v>16</v>
      </c>
      <c r="C23" s="70">
        <v>16</v>
      </c>
      <c r="D23" s="72"/>
      <c r="E23" s="70">
        <f xml:space="preserve"> C23 + D23</f>
        <v>16</v>
      </c>
      <c r="F23" s="69" t="s">
        <v>1</v>
      </c>
      <c r="G23" s="65"/>
    </row>
    <row r="24" spans="1:7">
      <c r="A24" s="65" t="s">
        <v>9</v>
      </c>
      <c r="B24" s="69">
        <v>18</v>
      </c>
      <c r="C24" s="70">
        <v>18</v>
      </c>
      <c r="D24" s="72"/>
      <c r="E24" s="70">
        <f xml:space="preserve"> C24 + D24</f>
        <v>18</v>
      </c>
      <c r="F24" s="38" t="s">
        <v>3</v>
      </c>
      <c r="G24" s="65"/>
    </row>
    <row r="25" spans="1:7">
      <c r="A25" s="78" t="s">
        <v>10</v>
      </c>
      <c r="B25" s="69">
        <v>12.5</v>
      </c>
      <c r="C25" s="70">
        <v>12.5</v>
      </c>
      <c r="D25" s="72"/>
      <c r="E25" s="70">
        <f xml:space="preserve"> C25 + D25</f>
        <v>12.5</v>
      </c>
      <c r="F25" s="38" t="s">
        <v>1</v>
      </c>
      <c r="G25" s="78"/>
    </row>
    <row r="26" spans="1:7" ht="14.25">
      <c r="A26" s="78" t="s">
        <v>200</v>
      </c>
      <c r="B26" s="69">
        <v>34</v>
      </c>
      <c r="C26" s="70">
        <v>34</v>
      </c>
      <c r="D26" s="72">
        <v>0</v>
      </c>
      <c r="E26" s="70">
        <v>34</v>
      </c>
      <c r="F26" s="38" t="s">
        <v>1</v>
      </c>
      <c r="G26" s="78"/>
    </row>
    <row r="27" spans="1:7" ht="14.25">
      <c r="A27" s="65" t="s">
        <v>201</v>
      </c>
      <c r="B27" s="69">
        <v>33</v>
      </c>
      <c r="C27" s="70">
        <v>33</v>
      </c>
      <c r="D27" s="72"/>
      <c r="E27" s="70">
        <f xml:space="preserve"> C27 + D27</f>
        <v>33</v>
      </c>
      <c r="F27" s="38" t="s">
        <v>3</v>
      </c>
      <c r="G27" s="65"/>
    </row>
    <row r="28" spans="1:7">
      <c r="A28" s="65" t="s">
        <v>11</v>
      </c>
      <c r="B28" s="69">
        <v>30</v>
      </c>
      <c r="C28" s="70">
        <v>27.99</v>
      </c>
      <c r="D28" s="72">
        <v>11.55</v>
      </c>
      <c r="E28" s="70">
        <v>39.54</v>
      </c>
      <c r="F28" s="38" t="s">
        <v>1</v>
      </c>
      <c r="G28" s="65"/>
    </row>
    <row r="29" spans="1:7">
      <c r="A29" s="65" t="s">
        <v>12</v>
      </c>
      <c r="B29" s="69">
        <v>25</v>
      </c>
      <c r="C29" s="70">
        <v>25</v>
      </c>
      <c r="D29" s="72">
        <v>2.5</v>
      </c>
      <c r="E29" s="70">
        <v>27.5</v>
      </c>
      <c r="F29" s="38" t="s">
        <v>31</v>
      </c>
      <c r="G29" s="65"/>
    </row>
    <row r="30" spans="1:7" ht="12.75" customHeight="1">
      <c r="A30" s="65" t="s">
        <v>13</v>
      </c>
      <c r="B30" s="38" t="s">
        <v>28</v>
      </c>
      <c r="C30" s="70">
        <v>22.88</v>
      </c>
      <c r="D30" s="72">
        <v>7.5</v>
      </c>
      <c r="E30" s="70">
        <f xml:space="preserve"> C30 + D30</f>
        <v>30.38</v>
      </c>
      <c r="F30" s="38" t="s">
        <v>1</v>
      </c>
      <c r="G30" s="65"/>
    </row>
    <row r="31" spans="1:7">
      <c r="A31" s="65" t="s">
        <v>14</v>
      </c>
      <c r="B31" s="69">
        <v>30</v>
      </c>
      <c r="C31" s="70">
        <v>30</v>
      </c>
      <c r="D31" s="72"/>
      <c r="E31" s="70">
        <f xml:space="preserve"> C31 + D31</f>
        <v>30</v>
      </c>
      <c r="F31" s="38" t="s">
        <v>1</v>
      </c>
      <c r="G31" s="65"/>
    </row>
    <row r="32" spans="1:7" ht="13.5" customHeight="1">
      <c r="A32" s="65" t="s">
        <v>15</v>
      </c>
      <c r="B32" s="69">
        <v>31.5</v>
      </c>
      <c r="C32" s="70">
        <v>31.5</v>
      </c>
      <c r="D32" s="72"/>
      <c r="E32" s="70">
        <v>31.5</v>
      </c>
      <c r="F32" s="38" t="s">
        <v>1</v>
      </c>
      <c r="G32" s="65"/>
    </row>
    <row r="33" spans="1:7" ht="13.5" customHeight="1">
      <c r="A33" s="65" t="s">
        <v>202</v>
      </c>
      <c r="B33" s="69">
        <v>33</v>
      </c>
      <c r="C33" s="70">
        <v>33</v>
      </c>
      <c r="D33" s="72"/>
      <c r="E33" s="70">
        <f t="shared" ref="E33:E40" si="0" xml:space="preserve"> C33 + D33</f>
        <v>33</v>
      </c>
      <c r="F33" s="69" t="s">
        <v>3</v>
      </c>
      <c r="G33" s="65"/>
    </row>
    <row r="34" spans="1:7">
      <c r="A34" s="65" t="s">
        <v>16</v>
      </c>
      <c r="B34" s="79">
        <v>23.75</v>
      </c>
      <c r="C34" s="70">
        <v>23.75</v>
      </c>
      <c r="D34" s="72">
        <v>4.25</v>
      </c>
      <c r="E34" s="70">
        <f t="shared" si="0"/>
        <v>28</v>
      </c>
      <c r="F34" s="38" t="s">
        <v>1</v>
      </c>
      <c r="G34" s="65"/>
    </row>
    <row r="35" spans="1:7">
      <c r="A35" s="65" t="s">
        <v>33</v>
      </c>
      <c r="B35" s="69">
        <v>19</v>
      </c>
      <c r="C35" s="70">
        <v>19</v>
      </c>
      <c r="D35" s="72"/>
      <c r="E35" s="70">
        <f t="shared" si="0"/>
        <v>19</v>
      </c>
      <c r="F35" s="38" t="s">
        <v>3</v>
      </c>
      <c r="G35" s="65"/>
    </row>
    <row r="36" spans="1:7" ht="12.75" customHeight="1">
      <c r="A36" s="65" t="s">
        <v>17</v>
      </c>
      <c r="B36" s="69">
        <v>25</v>
      </c>
      <c r="C36" s="70">
        <v>25</v>
      </c>
      <c r="D36" s="72">
        <v>2.5</v>
      </c>
      <c r="E36" s="70">
        <f t="shared" si="0"/>
        <v>27.5</v>
      </c>
      <c r="F36" s="69" t="s">
        <v>1</v>
      </c>
      <c r="G36" s="65"/>
    </row>
    <row r="37" spans="1:7" ht="12.75" customHeight="1">
      <c r="A37" s="65" t="s">
        <v>18</v>
      </c>
      <c r="B37" s="69">
        <v>19</v>
      </c>
      <c r="C37" s="70">
        <v>19</v>
      </c>
      <c r="D37" s="72"/>
      <c r="E37" s="70">
        <f t="shared" si="0"/>
        <v>19</v>
      </c>
      <c r="F37" s="38" t="s">
        <v>3</v>
      </c>
      <c r="G37" s="65"/>
    </row>
    <row r="38" spans="1:7" ht="12.75" customHeight="1">
      <c r="A38" s="65" t="s">
        <v>50</v>
      </c>
      <c r="B38" s="69">
        <v>25</v>
      </c>
      <c r="C38" s="70">
        <v>25</v>
      </c>
      <c r="D38" s="72"/>
      <c r="E38" s="70">
        <f t="shared" si="0"/>
        <v>25</v>
      </c>
      <c r="F38" s="38"/>
      <c r="G38" s="65"/>
    </row>
    <row r="39" spans="1:7">
      <c r="A39" s="65" t="s">
        <v>19</v>
      </c>
      <c r="B39" s="69">
        <v>35</v>
      </c>
      <c r="C39" s="70">
        <v>35</v>
      </c>
      <c r="D39" s="72"/>
      <c r="E39" s="70">
        <f t="shared" si="0"/>
        <v>35</v>
      </c>
      <c r="F39" s="38" t="s">
        <v>1</v>
      </c>
      <c r="G39" s="65"/>
    </row>
    <row r="40" spans="1:7">
      <c r="A40" s="65" t="s">
        <v>20</v>
      </c>
      <c r="B40" s="69">
        <v>28</v>
      </c>
      <c r="C40" s="70">
        <v>28</v>
      </c>
      <c r="D40" s="72"/>
      <c r="E40" s="70">
        <f t="shared" si="0"/>
        <v>28</v>
      </c>
      <c r="F40" s="38" t="s">
        <v>3</v>
      </c>
      <c r="G40" s="65"/>
    </row>
    <row r="41" spans="1:7" ht="14.25">
      <c r="A41" s="65" t="s">
        <v>203</v>
      </c>
      <c r="B41" s="69">
        <v>8.5</v>
      </c>
      <c r="C41" s="70">
        <v>6.69</v>
      </c>
      <c r="D41" s="72">
        <v>14.64</v>
      </c>
      <c r="E41" s="70">
        <v>21.32</v>
      </c>
      <c r="F41" s="69" t="s">
        <v>3</v>
      </c>
      <c r="G41" s="86"/>
    </row>
    <row r="42" spans="1:7" ht="13.5" customHeight="1">
      <c r="A42" s="65" t="s">
        <v>21</v>
      </c>
      <c r="B42" s="69">
        <v>30</v>
      </c>
      <c r="C42" s="70">
        <v>30</v>
      </c>
      <c r="D42" s="71"/>
      <c r="E42" s="70">
        <f>C42+D42</f>
        <v>30</v>
      </c>
      <c r="F42" s="38" t="s">
        <v>3</v>
      </c>
      <c r="G42" s="65"/>
    </row>
    <row r="43" spans="1:7" ht="14.25">
      <c r="A43" s="65" t="s">
        <v>204</v>
      </c>
      <c r="B43" s="69">
        <v>30</v>
      </c>
      <c r="C43" s="70">
        <v>30</v>
      </c>
      <c r="D43" s="72"/>
      <c r="E43" s="70">
        <f xml:space="preserve"> C43 + D43</f>
        <v>30</v>
      </c>
      <c r="F43" s="38" t="s">
        <v>1</v>
      </c>
      <c r="G43" s="65"/>
    </row>
    <row r="44" spans="1:7" ht="12.75" customHeight="1">
      <c r="A44" s="65" t="s">
        <v>205</v>
      </c>
      <c r="B44" s="69">
        <v>35</v>
      </c>
      <c r="C44" s="70">
        <f>B44-B44/100*D44</f>
        <v>32.697000000000003</v>
      </c>
      <c r="D44" s="72">
        <v>6.58</v>
      </c>
      <c r="E44" s="70">
        <f>C44+D44</f>
        <v>39.277000000000001</v>
      </c>
      <c r="F44" s="38" t="s">
        <v>1</v>
      </c>
      <c r="G44" s="65"/>
    </row>
    <row r="45" spans="1:7" ht="12.75" customHeight="1" thickBot="1">
      <c r="A45" s="64"/>
      <c r="B45" s="64"/>
      <c r="C45" s="64"/>
      <c r="D45" s="81"/>
      <c r="E45" s="64"/>
      <c r="F45" s="64"/>
    </row>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104" spans="1:1">
      <c r="A104" s="4" t="s">
        <v>103</v>
      </c>
    </row>
  </sheetData>
  <mergeCells count="5">
    <mergeCell ref="B4:B9"/>
    <mergeCell ref="C4:C9"/>
    <mergeCell ref="D4:D9"/>
    <mergeCell ref="E4:E9"/>
    <mergeCell ref="F4:F9"/>
  </mergeCells>
  <phoneticPr fontId="0" type="noConversion"/>
  <printOptions horizontalCentered="1" verticalCentered="1"/>
  <pageMargins left="0.25" right="0.25" top="0.75" bottom="0.75" header="0.3" footer="0.3"/>
  <pageSetup paperSize="9" scale="65"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G104"/>
  <sheetViews>
    <sheetView showGridLines="0" zoomScaleNormal="100" workbookViewId="0">
      <selection activeCell="F41" sqref="F41"/>
    </sheetView>
  </sheetViews>
  <sheetFormatPr defaultRowHeight="12.75"/>
  <cols>
    <col min="1" max="1" width="16.42578125" style="4" customWidth="1"/>
    <col min="2" max="2" width="16.85546875" style="4" customWidth="1"/>
    <col min="3" max="3" width="16.42578125" style="4" customWidth="1"/>
    <col min="4" max="4" width="16.28515625" style="61" customWidth="1"/>
    <col min="5" max="5" width="10" style="4" customWidth="1"/>
    <col min="6" max="6" width="11.140625" style="4" customWidth="1"/>
    <col min="7" max="16384" width="9.140625" style="4"/>
  </cols>
  <sheetData>
    <row r="1" spans="1:7">
      <c r="A1" s="60">
        <v>41684</v>
      </c>
    </row>
    <row r="2" spans="1:7" ht="12.75" customHeight="1">
      <c r="A2" s="5" t="s">
        <v>209</v>
      </c>
      <c r="B2" s="62"/>
      <c r="C2" s="62"/>
      <c r="D2" s="63"/>
      <c r="E2" s="62"/>
      <c r="F2" s="62"/>
    </row>
    <row r="3" spans="1:7" ht="12.75" customHeight="1" thickBot="1">
      <c r="A3" s="64"/>
      <c r="B3" s="64"/>
      <c r="C3" s="64"/>
      <c r="D3" s="81"/>
      <c r="E3" s="64"/>
      <c r="F3" s="64"/>
    </row>
    <row r="4" spans="1:7" ht="12.75" customHeight="1">
      <c r="A4" s="10"/>
      <c r="B4" s="101" t="s">
        <v>105</v>
      </c>
      <c r="C4" s="101" t="s">
        <v>106</v>
      </c>
      <c r="D4" s="105" t="s">
        <v>107</v>
      </c>
      <c r="E4" s="101" t="s">
        <v>108</v>
      </c>
      <c r="F4" s="101" t="s">
        <v>109</v>
      </c>
    </row>
    <row r="5" spans="1:7" ht="12.75" customHeight="1">
      <c r="B5" s="102"/>
      <c r="C5" s="102"/>
      <c r="D5" s="106"/>
      <c r="E5" s="102"/>
      <c r="F5" s="102"/>
    </row>
    <row r="6" spans="1:7" ht="12.75" customHeight="1">
      <c r="A6" s="8"/>
      <c r="B6" s="102"/>
      <c r="C6" s="102"/>
      <c r="D6" s="106"/>
      <c r="E6" s="102"/>
      <c r="F6" s="102"/>
    </row>
    <row r="7" spans="1:7" ht="12.75" customHeight="1">
      <c r="B7" s="102"/>
      <c r="C7" s="102"/>
      <c r="D7" s="106"/>
      <c r="E7" s="102"/>
      <c r="F7" s="102"/>
    </row>
    <row r="8" spans="1:7" ht="12.75" customHeight="1">
      <c r="A8" s="65" t="s">
        <v>0</v>
      </c>
      <c r="B8" s="102"/>
      <c r="C8" s="102"/>
      <c r="D8" s="106"/>
      <c r="E8" s="102"/>
      <c r="F8" s="102"/>
    </row>
    <row r="9" spans="1:7" ht="12.75" customHeight="1">
      <c r="A9" s="66"/>
      <c r="B9" s="103"/>
      <c r="C9" s="103"/>
      <c r="D9" s="107"/>
      <c r="E9" s="103"/>
      <c r="F9" s="103"/>
    </row>
    <row r="10" spans="1:7" ht="12.75" customHeight="1">
      <c r="E10" s="69"/>
    </row>
    <row r="11" spans="1:7" ht="12.75" customHeight="1">
      <c r="A11" s="65" t="s">
        <v>110</v>
      </c>
      <c r="B11" s="69">
        <v>30</v>
      </c>
      <c r="C11" s="70">
        <v>30</v>
      </c>
      <c r="D11" s="71"/>
      <c r="E11" s="70">
        <f xml:space="preserve"> C11 + D11</f>
        <v>30</v>
      </c>
      <c r="F11" s="69" t="s">
        <v>1</v>
      </c>
      <c r="G11" s="65"/>
    </row>
    <row r="12" spans="1:7">
      <c r="A12" s="65" t="s">
        <v>2</v>
      </c>
      <c r="B12" s="69">
        <v>34</v>
      </c>
      <c r="C12" s="70">
        <v>34</v>
      </c>
      <c r="D12" s="71"/>
      <c r="E12" s="70">
        <f xml:space="preserve"> C12 + D12</f>
        <v>34</v>
      </c>
      <c r="F12" s="69" t="s">
        <v>3</v>
      </c>
      <c r="G12" s="65"/>
    </row>
    <row r="13" spans="1:7">
      <c r="A13" s="65" t="s">
        <v>4</v>
      </c>
      <c r="B13" s="83" t="s">
        <v>26</v>
      </c>
      <c r="C13" s="70">
        <v>33.99</v>
      </c>
      <c r="D13" s="71"/>
      <c r="E13" s="70">
        <f xml:space="preserve"> C13 + D13</f>
        <v>33.99</v>
      </c>
      <c r="F13" s="69" t="s">
        <v>1</v>
      </c>
      <c r="G13" s="65"/>
    </row>
    <row r="14" spans="1:7">
      <c r="A14" s="65" t="s">
        <v>5</v>
      </c>
      <c r="B14" s="69" t="s">
        <v>34</v>
      </c>
      <c r="C14" s="70">
        <v>22.12</v>
      </c>
      <c r="D14" s="72">
        <v>12.26</v>
      </c>
      <c r="E14" s="70">
        <f>C14+D14</f>
        <v>34.380000000000003</v>
      </c>
      <c r="F14" s="38" t="s">
        <v>1</v>
      </c>
      <c r="G14" s="65"/>
    </row>
    <row r="15" spans="1:7" ht="14.25">
      <c r="A15" s="65" t="s">
        <v>196</v>
      </c>
      <c r="B15" s="69">
        <v>17</v>
      </c>
      <c r="C15" s="70">
        <v>17</v>
      </c>
      <c r="D15" s="72"/>
      <c r="E15" s="70">
        <f>C15+D15</f>
        <v>17</v>
      </c>
      <c r="F15" s="38" t="s">
        <v>1</v>
      </c>
    </row>
    <row r="16" spans="1:7" s="77" customFormat="1">
      <c r="A16" s="73" t="s">
        <v>6</v>
      </c>
      <c r="B16" s="74">
        <v>28</v>
      </c>
      <c r="C16" s="75">
        <v>28</v>
      </c>
      <c r="D16" s="76"/>
      <c r="E16" s="70">
        <f>C16+D16</f>
        <v>28</v>
      </c>
      <c r="F16" s="84" t="s">
        <v>1</v>
      </c>
      <c r="G16" s="73"/>
    </row>
    <row r="17" spans="1:7">
      <c r="A17" s="65" t="s">
        <v>7</v>
      </c>
      <c r="B17" s="69">
        <v>30</v>
      </c>
      <c r="C17" s="70">
        <v>30</v>
      </c>
      <c r="D17" s="72"/>
      <c r="E17" s="70">
        <f>C17+D17</f>
        <v>30</v>
      </c>
      <c r="F17" s="38" t="s">
        <v>3</v>
      </c>
      <c r="G17" s="65"/>
    </row>
    <row r="18" spans="1:7" ht="14.25">
      <c r="A18" s="65" t="s">
        <v>197</v>
      </c>
      <c r="B18" s="69">
        <v>26</v>
      </c>
      <c r="C18" s="70">
        <v>26</v>
      </c>
      <c r="D18" s="72"/>
      <c r="E18" s="70">
        <f>C18+D18</f>
        <v>26</v>
      </c>
      <c r="F18" s="38"/>
      <c r="G18" s="65"/>
    </row>
    <row r="19" spans="1:7" ht="12.75" customHeight="1">
      <c r="A19" s="65" t="s">
        <v>8</v>
      </c>
      <c r="B19" s="69">
        <v>29</v>
      </c>
      <c r="C19" s="70">
        <v>29</v>
      </c>
      <c r="D19" s="72"/>
      <c r="E19" s="70">
        <f t="shared" ref="E19:E25" si="0" xml:space="preserve"> C19 + D19</f>
        <v>29</v>
      </c>
      <c r="F19" s="38" t="s">
        <v>3</v>
      </c>
      <c r="G19" s="65"/>
    </row>
    <row r="20" spans="1:7" ht="12.75" customHeight="1">
      <c r="A20" s="65" t="s">
        <v>198</v>
      </c>
      <c r="B20" s="79" t="s">
        <v>39</v>
      </c>
      <c r="C20" s="70">
        <v>35.43</v>
      </c>
      <c r="D20" s="72"/>
      <c r="E20" s="70">
        <f t="shared" si="0"/>
        <v>35.43</v>
      </c>
      <c r="F20" s="38" t="s">
        <v>1</v>
      </c>
      <c r="G20" s="65"/>
    </row>
    <row r="21" spans="1:7" ht="12.75" customHeight="1">
      <c r="A21" s="65" t="s">
        <v>199</v>
      </c>
      <c r="B21" s="79" t="s">
        <v>27</v>
      </c>
      <c r="C21" s="70">
        <f xml:space="preserve"> 26.375 * (100 - D21) / 100</f>
        <v>21.887966804979257</v>
      </c>
      <c r="D21" s="72">
        <f xml:space="preserve"> (0.05 * 410) / (100 + (0.05 * 410)) * 100</f>
        <v>17.012448132780083</v>
      </c>
      <c r="E21" s="70">
        <f t="shared" si="0"/>
        <v>38.900414937759336</v>
      </c>
      <c r="F21" s="79" t="s">
        <v>3</v>
      </c>
      <c r="G21" s="65"/>
    </row>
    <row r="22" spans="1:7" ht="12.75" customHeight="1">
      <c r="A22" s="65" t="s">
        <v>29</v>
      </c>
      <c r="B22" s="69">
        <v>35</v>
      </c>
      <c r="C22" s="70">
        <v>35</v>
      </c>
      <c r="D22" s="72"/>
      <c r="E22" s="70">
        <f t="shared" si="0"/>
        <v>35</v>
      </c>
      <c r="F22" s="38" t="s">
        <v>1</v>
      </c>
      <c r="G22" s="65"/>
    </row>
    <row r="23" spans="1:7" ht="14.25">
      <c r="A23" s="65" t="s">
        <v>179</v>
      </c>
      <c r="B23" s="69">
        <v>16</v>
      </c>
      <c r="C23" s="70">
        <v>16</v>
      </c>
      <c r="D23" s="72"/>
      <c r="E23" s="70">
        <f t="shared" si="0"/>
        <v>16</v>
      </c>
      <c r="F23" s="69" t="s">
        <v>1</v>
      </c>
      <c r="G23" s="65"/>
    </row>
    <row r="24" spans="1:7">
      <c r="A24" s="65" t="s">
        <v>9</v>
      </c>
      <c r="B24" s="69">
        <v>18</v>
      </c>
      <c r="C24" s="70">
        <v>18</v>
      </c>
      <c r="D24" s="72"/>
      <c r="E24" s="70">
        <f t="shared" si="0"/>
        <v>18</v>
      </c>
      <c r="F24" s="38" t="s">
        <v>3</v>
      </c>
      <c r="G24" s="65"/>
    </row>
    <row r="25" spans="1:7">
      <c r="A25" s="78" t="s">
        <v>10</v>
      </c>
      <c r="B25" s="69">
        <v>12.5</v>
      </c>
      <c r="C25" s="70">
        <v>12.5</v>
      </c>
      <c r="D25" s="72"/>
      <c r="E25" s="70">
        <f t="shared" si="0"/>
        <v>12.5</v>
      </c>
      <c r="F25" s="38" t="s">
        <v>1</v>
      </c>
      <c r="G25" s="78"/>
    </row>
    <row r="26" spans="1:7" ht="14.25">
      <c r="A26" s="78" t="s">
        <v>200</v>
      </c>
      <c r="B26" s="69">
        <v>35</v>
      </c>
      <c r="C26" s="70">
        <v>35</v>
      </c>
      <c r="D26" s="72">
        <v>0</v>
      </c>
      <c r="E26" s="70">
        <v>35</v>
      </c>
      <c r="F26" s="38" t="s">
        <v>1</v>
      </c>
      <c r="G26" s="78"/>
    </row>
    <row r="27" spans="1:7" ht="14.25">
      <c r="A27" s="65" t="s">
        <v>201</v>
      </c>
      <c r="B27" s="69">
        <v>33</v>
      </c>
      <c r="C27" s="70">
        <v>33</v>
      </c>
      <c r="D27" s="72"/>
      <c r="E27" s="70">
        <f xml:space="preserve"> C27 + D27</f>
        <v>33</v>
      </c>
      <c r="F27" s="38" t="s">
        <v>3</v>
      </c>
      <c r="G27" s="65"/>
    </row>
    <row r="28" spans="1:7">
      <c r="A28" s="65" t="s">
        <v>11</v>
      </c>
      <c r="B28" s="69">
        <v>30</v>
      </c>
      <c r="C28" s="70">
        <v>27.99</v>
      </c>
      <c r="D28" s="72">
        <v>11.55</v>
      </c>
      <c r="E28" s="70">
        <v>39.54</v>
      </c>
      <c r="F28" s="38" t="s">
        <v>1</v>
      </c>
      <c r="G28" s="65"/>
    </row>
    <row r="29" spans="1:7">
      <c r="A29" s="65" t="s">
        <v>12</v>
      </c>
      <c r="B29" s="69">
        <v>27</v>
      </c>
      <c r="C29" s="70">
        <v>27</v>
      </c>
      <c r="D29" s="72">
        <v>2.7</v>
      </c>
      <c r="E29" s="70">
        <v>29.7</v>
      </c>
      <c r="F29" s="38" t="s">
        <v>32</v>
      </c>
      <c r="G29" s="65"/>
    </row>
    <row r="30" spans="1:7" ht="12.75" customHeight="1">
      <c r="A30" s="65" t="s">
        <v>13</v>
      </c>
      <c r="B30" s="38" t="s">
        <v>28</v>
      </c>
      <c r="C30" s="70">
        <v>22.88</v>
      </c>
      <c r="D30" s="72">
        <v>7.5</v>
      </c>
      <c r="E30" s="70">
        <f t="shared" ref="E30:E40" si="1" xml:space="preserve"> C30 + D30</f>
        <v>30.38</v>
      </c>
      <c r="F30" s="38" t="s">
        <v>1</v>
      </c>
      <c r="G30" s="65"/>
    </row>
    <row r="31" spans="1:7">
      <c r="A31" s="65" t="s">
        <v>14</v>
      </c>
      <c r="B31" s="69">
        <v>33</v>
      </c>
      <c r="C31" s="70">
        <v>33</v>
      </c>
      <c r="D31" s="72"/>
      <c r="E31" s="70">
        <f t="shared" si="1"/>
        <v>33</v>
      </c>
      <c r="F31" s="38" t="s">
        <v>1</v>
      </c>
      <c r="G31" s="65"/>
    </row>
    <row r="32" spans="1:7" ht="13.5" customHeight="1">
      <c r="A32" s="65" t="s">
        <v>15</v>
      </c>
      <c r="B32" s="69">
        <v>34.5</v>
      </c>
      <c r="C32" s="70">
        <v>34.5</v>
      </c>
      <c r="D32" s="72"/>
      <c r="E32" s="70">
        <f t="shared" si="1"/>
        <v>34.5</v>
      </c>
      <c r="F32" s="38" t="s">
        <v>1</v>
      </c>
      <c r="G32" s="65"/>
    </row>
    <row r="33" spans="1:7" ht="13.5" customHeight="1">
      <c r="A33" s="65" t="s">
        <v>202</v>
      </c>
      <c r="B33" s="69">
        <v>33</v>
      </c>
      <c r="C33" s="70">
        <v>33</v>
      </c>
      <c r="D33" s="72"/>
      <c r="E33" s="70">
        <f t="shared" si="1"/>
        <v>33</v>
      </c>
      <c r="F33" s="69" t="s">
        <v>3</v>
      </c>
      <c r="G33" s="65"/>
    </row>
    <row r="34" spans="1:7">
      <c r="A34" s="65" t="s">
        <v>16</v>
      </c>
      <c r="B34" s="69">
        <v>28</v>
      </c>
      <c r="C34" s="70">
        <v>28</v>
      </c>
      <c r="D34" s="72"/>
      <c r="E34" s="70">
        <f t="shared" si="1"/>
        <v>28</v>
      </c>
      <c r="F34" s="38" t="s">
        <v>1</v>
      </c>
      <c r="G34" s="65"/>
    </row>
    <row r="35" spans="1:7">
      <c r="A35" s="65" t="s">
        <v>33</v>
      </c>
      <c r="B35" s="69">
        <v>19</v>
      </c>
      <c r="C35" s="70">
        <v>19</v>
      </c>
      <c r="D35" s="72"/>
      <c r="E35" s="70">
        <f t="shared" si="1"/>
        <v>19</v>
      </c>
      <c r="F35" s="38" t="s">
        <v>3</v>
      </c>
      <c r="G35" s="65"/>
    </row>
    <row r="36" spans="1:7" ht="12.75" customHeight="1">
      <c r="A36" s="65" t="s">
        <v>17</v>
      </c>
      <c r="B36" s="69">
        <v>25</v>
      </c>
      <c r="C36" s="70">
        <v>25</v>
      </c>
      <c r="D36" s="72">
        <v>2.5</v>
      </c>
      <c r="E36" s="70">
        <f t="shared" si="1"/>
        <v>27.5</v>
      </c>
      <c r="F36" s="69" t="s">
        <v>1</v>
      </c>
      <c r="G36" s="65"/>
    </row>
    <row r="37" spans="1:7" ht="12.75" customHeight="1">
      <c r="A37" s="65" t="s">
        <v>18</v>
      </c>
      <c r="B37" s="69">
        <v>19</v>
      </c>
      <c r="C37" s="70">
        <v>19</v>
      </c>
      <c r="D37" s="72"/>
      <c r="E37" s="70">
        <f t="shared" si="1"/>
        <v>19</v>
      </c>
      <c r="F37" s="38" t="s">
        <v>3</v>
      </c>
      <c r="G37" s="65"/>
    </row>
    <row r="38" spans="1:7" ht="12.75" customHeight="1">
      <c r="A38" s="65" t="s">
        <v>50</v>
      </c>
      <c r="B38" s="69">
        <v>25</v>
      </c>
      <c r="C38" s="70">
        <v>25</v>
      </c>
      <c r="D38" s="72"/>
      <c r="E38" s="70">
        <f t="shared" si="1"/>
        <v>25</v>
      </c>
      <c r="F38" s="38"/>
      <c r="G38" s="65"/>
    </row>
    <row r="39" spans="1:7">
      <c r="A39" s="65" t="s">
        <v>19</v>
      </c>
      <c r="B39" s="69">
        <v>35</v>
      </c>
      <c r="C39" s="70">
        <v>35</v>
      </c>
      <c r="D39" s="72"/>
      <c r="E39" s="70">
        <f t="shared" si="1"/>
        <v>35</v>
      </c>
      <c r="F39" s="38" t="s">
        <v>1</v>
      </c>
      <c r="G39" s="65"/>
    </row>
    <row r="40" spans="1:7">
      <c r="A40" s="65" t="s">
        <v>20</v>
      </c>
      <c r="B40" s="69">
        <v>28</v>
      </c>
      <c r="C40" s="70">
        <v>28</v>
      </c>
      <c r="D40" s="72"/>
      <c r="E40" s="70">
        <f t="shared" si="1"/>
        <v>28</v>
      </c>
      <c r="F40" s="38" t="s">
        <v>3</v>
      </c>
      <c r="G40" s="65"/>
    </row>
    <row r="41" spans="1:7" ht="14.25">
      <c r="A41" s="65" t="s">
        <v>203</v>
      </c>
      <c r="B41" s="69">
        <v>8.5</v>
      </c>
      <c r="C41" s="70">
        <f>100*B41/(100+B41+10*(100/100+122/100+10.52/100))</f>
        <v>6.4515149675147239</v>
      </c>
      <c r="D41" s="72">
        <f>100*(10*(100/100+122/100+10.52/100))/(100+8.5+10*(100/100+122/100+10.52/100))</f>
        <v>17.648308944076746</v>
      </c>
      <c r="E41" s="70">
        <f>C41+D41</f>
        <v>24.099823911591471</v>
      </c>
      <c r="F41" s="69" t="s">
        <v>3</v>
      </c>
      <c r="G41" s="86"/>
    </row>
    <row r="42" spans="1:7" ht="13.5" customHeight="1">
      <c r="A42" s="65" t="s">
        <v>21</v>
      </c>
      <c r="B42" s="69">
        <v>33</v>
      </c>
      <c r="C42" s="70">
        <v>33</v>
      </c>
      <c r="D42" s="71"/>
      <c r="E42" s="70">
        <f>C42+D42</f>
        <v>33</v>
      </c>
      <c r="F42" s="38" t="s">
        <v>3</v>
      </c>
      <c r="G42" s="65"/>
    </row>
    <row r="43" spans="1:7" ht="14.25">
      <c r="A43" s="65" t="s">
        <v>204</v>
      </c>
      <c r="B43" s="69">
        <v>30</v>
      </c>
      <c r="C43" s="70">
        <v>30</v>
      </c>
      <c r="D43" s="72"/>
      <c r="E43" s="70">
        <f xml:space="preserve"> C43 + D43</f>
        <v>30</v>
      </c>
      <c r="F43" s="38" t="s">
        <v>1</v>
      </c>
      <c r="G43" s="65"/>
    </row>
    <row r="44" spans="1:7" ht="12.75" customHeight="1">
      <c r="A44" s="65" t="s">
        <v>205</v>
      </c>
      <c r="B44" s="69">
        <v>35</v>
      </c>
      <c r="C44" s="70">
        <f>B44-B44/100*D44</f>
        <v>32.679499999999997</v>
      </c>
      <c r="D44" s="72">
        <v>6.63</v>
      </c>
      <c r="E44" s="70">
        <f>C44+D44</f>
        <v>39.3095</v>
      </c>
      <c r="F44" s="38" t="s">
        <v>1</v>
      </c>
      <c r="G44" s="65"/>
    </row>
    <row r="45" spans="1:7" ht="12.75" customHeight="1" thickBot="1">
      <c r="A45" s="64"/>
      <c r="B45" s="64"/>
      <c r="C45" s="64"/>
      <c r="D45" s="81"/>
      <c r="E45" s="64"/>
      <c r="F45" s="64"/>
    </row>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104" spans="1:1">
      <c r="A104" s="4" t="s">
        <v>103</v>
      </c>
    </row>
  </sheetData>
  <mergeCells count="5">
    <mergeCell ref="B4:B9"/>
    <mergeCell ref="C4:C9"/>
    <mergeCell ref="D4:D9"/>
    <mergeCell ref="E4:E9"/>
    <mergeCell ref="F4:F9"/>
  </mergeCells>
  <phoneticPr fontId="0" type="noConversion"/>
  <printOptions horizontalCentered="1" verticalCentered="1"/>
  <pageMargins left="0.25" right="0.25" top="0.75" bottom="0.75" header="0.3" footer="0.3"/>
  <pageSetup paperSize="9" scale="66" orientation="portrait"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G104"/>
  <sheetViews>
    <sheetView showGridLines="0" zoomScaleNormal="100" workbookViewId="0">
      <selection activeCell="F41" sqref="F41"/>
    </sheetView>
  </sheetViews>
  <sheetFormatPr defaultRowHeight="12.75"/>
  <cols>
    <col min="1" max="1" width="17.28515625" style="4" customWidth="1"/>
    <col min="2" max="2" width="16.85546875" style="4" customWidth="1"/>
    <col min="3" max="3" width="16.42578125" style="4" customWidth="1"/>
    <col min="4" max="4" width="16.28515625" style="61" customWidth="1"/>
    <col min="5" max="5" width="10" style="4" customWidth="1"/>
    <col min="6" max="6" width="11.140625" style="4" customWidth="1"/>
    <col min="7" max="16384" width="9.140625" style="4"/>
  </cols>
  <sheetData>
    <row r="1" spans="1:7">
      <c r="A1" s="60">
        <v>41684</v>
      </c>
    </row>
    <row r="2" spans="1:7" ht="14.25">
      <c r="A2" s="5" t="s">
        <v>208</v>
      </c>
      <c r="B2" s="62"/>
      <c r="C2" s="62"/>
      <c r="D2" s="63"/>
      <c r="E2" s="62"/>
      <c r="F2" s="62"/>
    </row>
    <row r="3" spans="1:7" ht="12.75" customHeight="1" thickBot="1">
      <c r="A3" s="64"/>
      <c r="B3" s="64"/>
      <c r="C3" s="64"/>
      <c r="D3" s="81"/>
      <c r="E3" s="64"/>
      <c r="F3" s="64"/>
    </row>
    <row r="4" spans="1:7" ht="12.75" customHeight="1">
      <c r="A4" s="10"/>
      <c r="B4" s="101" t="s">
        <v>105</v>
      </c>
      <c r="C4" s="101" t="s">
        <v>106</v>
      </c>
      <c r="D4" s="105" t="s">
        <v>107</v>
      </c>
      <c r="E4" s="101" t="s">
        <v>108</v>
      </c>
      <c r="F4" s="101" t="s">
        <v>109</v>
      </c>
    </row>
    <row r="5" spans="1:7" ht="12.75" customHeight="1">
      <c r="B5" s="102"/>
      <c r="C5" s="102"/>
      <c r="D5" s="106"/>
      <c r="E5" s="102"/>
      <c r="F5" s="102"/>
    </row>
    <row r="6" spans="1:7" ht="12.75" customHeight="1">
      <c r="A6" s="8"/>
      <c r="B6" s="102"/>
      <c r="C6" s="102"/>
      <c r="D6" s="106"/>
      <c r="E6" s="102"/>
      <c r="F6" s="102"/>
    </row>
    <row r="7" spans="1:7" ht="12.75" customHeight="1">
      <c r="B7" s="102"/>
      <c r="C7" s="102"/>
      <c r="D7" s="106"/>
      <c r="E7" s="102"/>
      <c r="F7" s="102"/>
    </row>
    <row r="8" spans="1:7" ht="12.75" customHeight="1">
      <c r="A8" s="65" t="s">
        <v>0</v>
      </c>
      <c r="B8" s="102"/>
      <c r="C8" s="102"/>
      <c r="D8" s="106"/>
      <c r="E8" s="102"/>
      <c r="F8" s="102"/>
    </row>
    <row r="9" spans="1:7" ht="12.75" customHeight="1">
      <c r="A9" s="66"/>
      <c r="B9" s="103"/>
      <c r="C9" s="103"/>
      <c r="D9" s="107"/>
      <c r="E9" s="103"/>
      <c r="F9" s="103"/>
    </row>
    <row r="10" spans="1:7" ht="12.75" customHeight="1">
      <c r="E10" s="69"/>
    </row>
    <row r="11" spans="1:7" ht="12.75" customHeight="1">
      <c r="A11" s="65" t="s">
        <v>110</v>
      </c>
      <c r="B11" s="69">
        <v>30</v>
      </c>
      <c r="C11" s="70">
        <v>30</v>
      </c>
      <c r="D11" s="71"/>
      <c r="E11" s="70">
        <f t="shared" ref="E11:E25" si="0" xml:space="preserve"> C11 + D11</f>
        <v>30</v>
      </c>
      <c r="F11" s="69" t="s">
        <v>1</v>
      </c>
      <c r="G11" s="65"/>
    </row>
    <row r="12" spans="1:7" ht="12.75" customHeight="1">
      <c r="A12" s="65" t="s">
        <v>2</v>
      </c>
      <c r="B12" s="69">
        <v>34</v>
      </c>
      <c r="C12" s="70">
        <v>34</v>
      </c>
      <c r="D12" s="71"/>
      <c r="E12" s="70">
        <f t="shared" si="0"/>
        <v>34</v>
      </c>
      <c r="F12" s="69" t="s">
        <v>3</v>
      </c>
      <c r="G12" s="65"/>
    </row>
    <row r="13" spans="1:7">
      <c r="A13" s="65" t="s">
        <v>4</v>
      </c>
      <c r="B13" s="83" t="s">
        <v>26</v>
      </c>
      <c r="C13" s="70">
        <v>33.99</v>
      </c>
      <c r="D13" s="71"/>
      <c r="E13" s="70">
        <f t="shared" si="0"/>
        <v>33.99</v>
      </c>
      <c r="F13" s="69" t="s">
        <v>1</v>
      </c>
      <c r="G13" s="65"/>
    </row>
    <row r="14" spans="1:7">
      <c r="A14" s="65" t="s">
        <v>5</v>
      </c>
      <c r="B14" s="69" t="s">
        <v>35</v>
      </c>
      <c r="C14" s="70">
        <v>24.12</v>
      </c>
      <c r="D14" s="72">
        <v>11.75</v>
      </c>
      <c r="E14" s="70">
        <f t="shared" si="0"/>
        <v>35.870000000000005</v>
      </c>
      <c r="F14" s="38" t="s">
        <v>1</v>
      </c>
      <c r="G14" s="65"/>
    </row>
    <row r="15" spans="1:7" ht="14.25">
      <c r="A15" s="65" t="s">
        <v>196</v>
      </c>
      <c r="B15" s="69">
        <v>16.5</v>
      </c>
      <c r="C15" s="70">
        <v>16.5</v>
      </c>
      <c r="D15" s="72"/>
      <c r="E15" s="70">
        <f t="shared" si="0"/>
        <v>16.5</v>
      </c>
      <c r="F15" s="38" t="s">
        <v>1</v>
      </c>
    </row>
    <row r="16" spans="1:7" s="77" customFormat="1">
      <c r="A16" s="73" t="s">
        <v>6</v>
      </c>
      <c r="B16" s="74">
        <v>31</v>
      </c>
      <c r="C16" s="75">
        <v>31</v>
      </c>
      <c r="D16" s="76"/>
      <c r="E16" s="70">
        <f t="shared" si="0"/>
        <v>31</v>
      </c>
      <c r="F16" s="84" t="s">
        <v>1</v>
      </c>
      <c r="G16" s="73"/>
    </row>
    <row r="17" spans="1:7">
      <c r="A17" s="65" t="s">
        <v>7</v>
      </c>
      <c r="B17" s="69">
        <v>30</v>
      </c>
      <c r="C17" s="70">
        <v>30</v>
      </c>
      <c r="D17" s="72"/>
      <c r="E17" s="70">
        <f t="shared" si="0"/>
        <v>30</v>
      </c>
      <c r="F17" s="38" t="s">
        <v>3</v>
      </c>
      <c r="G17" s="65"/>
    </row>
    <row r="18" spans="1:7" ht="14.25">
      <c r="A18" s="65" t="s">
        <v>197</v>
      </c>
      <c r="B18" s="69">
        <v>26</v>
      </c>
      <c r="C18" s="70">
        <v>26</v>
      </c>
      <c r="D18" s="72"/>
      <c r="E18" s="70">
        <f t="shared" si="0"/>
        <v>26</v>
      </c>
      <c r="F18" s="38"/>
      <c r="G18" s="65"/>
    </row>
    <row r="19" spans="1:7" ht="12.75" customHeight="1">
      <c r="A19" s="65" t="s">
        <v>8</v>
      </c>
      <c r="B19" s="69">
        <v>29</v>
      </c>
      <c r="C19" s="70">
        <v>29</v>
      </c>
      <c r="D19" s="72"/>
      <c r="E19" s="70">
        <f t="shared" si="0"/>
        <v>29</v>
      </c>
      <c r="F19" s="38" t="s">
        <v>3</v>
      </c>
      <c r="G19" s="65"/>
    </row>
    <row r="20" spans="1:7" ht="12.75" customHeight="1">
      <c r="A20" s="65" t="s">
        <v>198</v>
      </c>
      <c r="B20" s="79" t="s">
        <v>39</v>
      </c>
      <c r="C20" s="70">
        <v>35.43</v>
      </c>
      <c r="D20" s="72"/>
      <c r="E20" s="70">
        <f t="shared" si="0"/>
        <v>35.43</v>
      </c>
      <c r="F20" s="38" t="s">
        <v>1</v>
      </c>
      <c r="G20" s="65"/>
    </row>
    <row r="21" spans="1:7" ht="12.75" customHeight="1">
      <c r="A21" s="65" t="s">
        <v>199</v>
      </c>
      <c r="B21" s="85" t="s">
        <v>43</v>
      </c>
      <c r="C21" s="70">
        <f xml:space="preserve"> 27.96 * (100 - D21) / 100</f>
        <v>23.203319502074692</v>
      </c>
      <c r="D21" s="72">
        <f xml:space="preserve"> (0.05 * 410) / (100 + (0.05 * 410)) * 100</f>
        <v>17.012448132780083</v>
      </c>
      <c r="E21" s="70">
        <f t="shared" si="0"/>
        <v>40.215767634854771</v>
      </c>
      <c r="F21" s="38" t="s">
        <v>3</v>
      </c>
      <c r="G21" s="65"/>
    </row>
    <row r="22" spans="1:7" ht="12.75" customHeight="1">
      <c r="A22" s="65" t="s">
        <v>29</v>
      </c>
      <c r="B22" s="69">
        <v>35</v>
      </c>
      <c r="C22" s="70">
        <v>35</v>
      </c>
      <c r="D22" s="72"/>
      <c r="E22" s="70">
        <f t="shared" si="0"/>
        <v>35</v>
      </c>
      <c r="F22" s="38" t="s">
        <v>1</v>
      </c>
      <c r="G22" s="65"/>
    </row>
    <row r="23" spans="1:7" ht="14.25">
      <c r="A23" s="65" t="s">
        <v>179</v>
      </c>
      <c r="B23" s="69">
        <v>18</v>
      </c>
      <c r="C23" s="70">
        <v>18</v>
      </c>
      <c r="D23" s="72"/>
      <c r="E23" s="70">
        <f t="shared" si="0"/>
        <v>18</v>
      </c>
      <c r="F23" s="69" t="s">
        <v>1</v>
      </c>
      <c r="G23" s="65"/>
    </row>
    <row r="24" spans="1:7">
      <c r="A24" s="65" t="s">
        <v>9</v>
      </c>
      <c r="B24" s="69">
        <v>18</v>
      </c>
      <c r="C24" s="70">
        <v>18</v>
      </c>
      <c r="D24" s="72"/>
      <c r="E24" s="70">
        <f t="shared" si="0"/>
        <v>18</v>
      </c>
      <c r="F24" s="38" t="s">
        <v>3</v>
      </c>
      <c r="G24" s="65"/>
    </row>
    <row r="25" spans="1:7">
      <c r="A25" s="78" t="s">
        <v>10</v>
      </c>
      <c r="B25" s="69">
        <v>12.5</v>
      </c>
      <c r="C25" s="70">
        <v>12.5</v>
      </c>
      <c r="D25" s="72"/>
      <c r="E25" s="70">
        <f t="shared" si="0"/>
        <v>12.5</v>
      </c>
      <c r="F25" s="38" t="s">
        <v>1</v>
      </c>
      <c r="G25" s="78"/>
    </row>
    <row r="26" spans="1:7" ht="14.25">
      <c r="A26" s="78" t="s">
        <v>200</v>
      </c>
      <c r="B26" s="69">
        <v>36</v>
      </c>
      <c r="C26" s="70">
        <v>36</v>
      </c>
      <c r="D26" s="72">
        <v>0</v>
      </c>
      <c r="E26" s="70">
        <v>36</v>
      </c>
      <c r="F26" s="38" t="s">
        <v>1</v>
      </c>
      <c r="G26" s="78"/>
    </row>
    <row r="27" spans="1:7" ht="14.25">
      <c r="A27" s="65" t="s">
        <v>201</v>
      </c>
      <c r="B27" s="69">
        <v>34</v>
      </c>
      <c r="C27" s="70">
        <v>34</v>
      </c>
      <c r="D27" s="72"/>
      <c r="E27" s="70">
        <f t="shared" ref="E27:E40" si="1" xml:space="preserve"> C27 + D27</f>
        <v>34</v>
      </c>
      <c r="F27" s="38" t="s">
        <v>3</v>
      </c>
      <c r="G27" s="65"/>
    </row>
    <row r="28" spans="1:7">
      <c r="A28" s="65" t="s">
        <v>11</v>
      </c>
      <c r="B28" s="69">
        <v>30</v>
      </c>
      <c r="C28" s="70">
        <v>27.37</v>
      </c>
      <c r="D28" s="72">
        <v>13.5</v>
      </c>
      <c r="E28" s="70">
        <f t="shared" si="1"/>
        <v>40.870000000000005</v>
      </c>
      <c r="F28" s="38" t="s">
        <v>1</v>
      </c>
      <c r="G28" s="65"/>
    </row>
    <row r="29" spans="1:7">
      <c r="A29" s="65" t="s">
        <v>12</v>
      </c>
      <c r="B29" s="69">
        <v>27</v>
      </c>
      <c r="C29" s="70">
        <v>27</v>
      </c>
      <c r="D29" s="72">
        <v>2.7</v>
      </c>
      <c r="E29" s="70">
        <f t="shared" si="1"/>
        <v>29.7</v>
      </c>
      <c r="F29" s="38" t="s">
        <v>1</v>
      </c>
      <c r="G29" s="65"/>
    </row>
    <row r="30" spans="1:7" ht="12.75" customHeight="1">
      <c r="A30" s="65" t="s">
        <v>13</v>
      </c>
      <c r="B30" s="38" t="s">
        <v>28</v>
      </c>
      <c r="C30" s="70">
        <v>22.88</v>
      </c>
      <c r="D30" s="72">
        <v>7.5</v>
      </c>
      <c r="E30" s="70">
        <f t="shared" si="1"/>
        <v>30.38</v>
      </c>
      <c r="F30" s="38" t="s">
        <v>1</v>
      </c>
      <c r="G30" s="65"/>
    </row>
    <row r="31" spans="1:7">
      <c r="A31" s="65" t="s">
        <v>14</v>
      </c>
      <c r="B31" s="69">
        <v>34</v>
      </c>
      <c r="C31" s="70">
        <v>34</v>
      </c>
      <c r="D31" s="72"/>
      <c r="E31" s="70">
        <f t="shared" si="1"/>
        <v>34</v>
      </c>
      <c r="F31" s="38" t="s">
        <v>1</v>
      </c>
      <c r="G31" s="65"/>
    </row>
    <row r="32" spans="1:7" ht="13.5" customHeight="1">
      <c r="A32" s="65" t="s">
        <v>15</v>
      </c>
      <c r="B32" s="69">
        <v>34.5</v>
      </c>
      <c r="C32" s="70">
        <v>34.5</v>
      </c>
      <c r="D32" s="72"/>
      <c r="E32" s="70">
        <f t="shared" si="1"/>
        <v>34.5</v>
      </c>
      <c r="F32" s="38" t="s">
        <v>1</v>
      </c>
      <c r="G32" s="65"/>
    </row>
    <row r="33" spans="1:7" ht="13.5" customHeight="1">
      <c r="A33" s="65" t="s">
        <v>202</v>
      </c>
      <c r="B33" s="69">
        <v>33</v>
      </c>
      <c r="C33" s="70">
        <v>33</v>
      </c>
      <c r="D33" s="72"/>
      <c r="E33" s="70">
        <f t="shared" si="1"/>
        <v>33</v>
      </c>
      <c r="F33" s="69" t="s">
        <v>3</v>
      </c>
      <c r="G33" s="65"/>
    </row>
    <row r="34" spans="1:7">
      <c r="A34" s="65" t="s">
        <v>16</v>
      </c>
      <c r="B34" s="69">
        <v>28</v>
      </c>
      <c r="C34" s="70">
        <v>28</v>
      </c>
      <c r="D34" s="72"/>
      <c r="E34" s="70">
        <f t="shared" si="1"/>
        <v>28</v>
      </c>
      <c r="F34" s="38" t="s">
        <v>1</v>
      </c>
      <c r="G34" s="65"/>
    </row>
    <row r="35" spans="1:7">
      <c r="A35" s="65" t="s">
        <v>33</v>
      </c>
      <c r="B35" s="69">
        <v>27</v>
      </c>
      <c r="C35" s="70">
        <v>27</v>
      </c>
      <c r="D35" s="72"/>
      <c r="E35" s="70">
        <f t="shared" si="1"/>
        <v>27</v>
      </c>
      <c r="F35" s="38" t="s">
        <v>3</v>
      </c>
      <c r="G35" s="65"/>
    </row>
    <row r="36" spans="1:7" ht="12.75" customHeight="1">
      <c r="A36" s="65" t="s">
        <v>17</v>
      </c>
      <c r="B36" s="69">
        <v>30</v>
      </c>
      <c r="C36" s="70">
        <v>30</v>
      </c>
      <c r="D36" s="72">
        <v>3</v>
      </c>
      <c r="E36" s="70">
        <f t="shared" si="1"/>
        <v>33</v>
      </c>
      <c r="F36" s="69" t="s">
        <v>1</v>
      </c>
      <c r="G36" s="65"/>
    </row>
    <row r="37" spans="1:7" ht="12.75" customHeight="1">
      <c r="A37" s="65" t="s">
        <v>18</v>
      </c>
      <c r="B37" s="69">
        <v>25</v>
      </c>
      <c r="C37" s="70">
        <v>25</v>
      </c>
      <c r="D37" s="72"/>
      <c r="E37" s="70">
        <f t="shared" si="1"/>
        <v>25</v>
      </c>
      <c r="F37" s="38" t="s">
        <v>1</v>
      </c>
      <c r="G37" s="65"/>
    </row>
    <row r="38" spans="1:7" ht="12.75" customHeight="1">
      <c r="A38" s="65" t="s">
        <v>50</v>
      </c>
      <c r="B38" s="69">
        <v>25</v>
      </c>
      <c r="C38" s="70">
        <v>25</v>
      </c>
      <c r="D38" s="72"/>
      <c r="E38" s="70">
        <f t="shared" si="1"/>
        <v>25</v>
      </c>
      <c r="F38" s="38"/>
      <c r="G38" s="65"/>
    </row>
    <row r="39" spans="1:7">
      <c r="A39" s="65" t="s">
        <v>19</v>
      </c>
      <c r="B39" s="69">
        <v>35</v>
      </c>
      <c r="C39" s="70">
        <v>35</v>
      </c>
      <c r="D39" s="72"/>
      <c r="E39" s="70">
        <f t="shared" si="1"/>
        <v>35</v>
      </c>
      <c r="F39" s="38" t="s">
        <v>1</v>
      </c>
      <c r="G39" s="65"/>
    </row>
    <row r="40" spans="1:7">
      <c r="A40" s="65" t="s">
        <v>20</v>
      </c>
      <c r="B40" s="69">
        <v>28</v>
      </c>
      <c r="C40" s="70">
        <v>28</v>
      </c>
      <c r="D40" s="72"/>
      <c r="E40" s="70">
        <f t="shared" si="1"/>
        <v>28</v>
      </c>
      <c r="F40" s="38" t="s">
        <v>3</v>
      </c>
      <c r="G40" s="65"/>
    </row>
    <row r="41" spans="1:7" ht="14.25">
      <c r="A41" s="65" t="s">
        <v>203</v>
      </c>
      <c r="B41" s="69">
        <v>8.5</v>
      </c>
      <c r="C41" s="70">
        <f>100*B41/(100+B41+10*(100/100+122/100+10.52/100))</f>
        <v>6.4515149675147239</v>
      </c>
      <c r="D41" s="72">
        <f>100*(10*(100/100+122/100+10.52/100))/(100+8.5+10*(100/100+122/100+10.52/100))</f>
        <v>17.648308944076746</v>
      </c>
      <c r="E41" s="70">
        <f>C41+D41</f>
        <v>24.099823911591471</v>
      </c>
      <c r="F41" s="69" t="s">
        <v>3</v>
      </c>
      <c r="G41" s="86"/>
    </row>
    <row r="42" spans="1:7" ht="13.5" customHeight="1">
      <c r="A42" s="65" t="s">
        <v>21</v>
      </c>
      <c r="B42" s="69">
        <v>30</v>
      </c>
      <c r="C42" s="70">
        <v>30</v>
      </c>
      <c r="D42" s="71"/>
      <c r="E42" s="70">
        <f>C42+D42</f>
        <v>30</v>
      </c>
      <c r="F42" s="38" t="s">
        <v>3</v>
      </c>
      <c r="G42" s="65"/>
    </row>
    <row r="43" spans="1:7" ht="14.25">
      <c r="A43" s="65" t="s">
        <v>204</v>
      </c>
      <c r="B43" s="69">
        <v>30</v>
      </c>
      <c r="C43" s="70">
        <v>30</v>
      </c>
      <c r="D43" s="72"/>
      <c r="E43" s="70">
        <f xml:space="preserve"> C43 + D43</f>
        <v>30</v>
      </c>
      <c r="F43" s="38" t="s">
        <v>1</v>
      </c>
      <c r="G43" s="65"/>
    </row>
    <row r="44" spans="1:7" ht="12.75" customHeight="1">
      <c r="A44" s="65" t="s">
        <v>205</v>
      </c>
      <c r="B44" s="69">
        <v>35</v>
      </c>
      <c r="C44" s="70">
        <v>32.700000000000003</v>
      </c>
      <c r="D44" s="72">
        <v>6.63</v>
      </c>
      <c r="E44" s="70">
        <f xml:space="preserve"> C44 + D44</f>
        <v>39.330000000000005</v>
      </c>
      <c r="F44" s="38" t="s">
        <v>1</v>
      </c>
      <c r="G44" s="65"/>
    </row>
    <row r="45" spans="1:7" ht="12.75" customHeight="1" thickBot="1">
      <c r="A45" s="64"/>
      <c r="B45" s="64"/>
      <c r="C45" s="64"/>
      <c r="D45" s="81"/>
      <c r="E45" s="64"/>
      <c r="F45" s="64"/>
    </row>
    <row r="46" spans="1:7" ht="12.75" customHeight="1"/>
    <row r="47" spans="1:7" ht="12.75" customHeight="1">
      <c r="A47" s="104"/>
      <c r="B47" s="104"/>
    </row>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104" spans="1:1">
      <c r="A104" s="4" t="s">
        <v>103</v>
      </c>
    </row>
  </sheetData>
  <mergeCells count="6">
    <mergeCell ref="F4:F9"/>
    <mergeCell ref="A47:B47"/>
    <mergeCell ref="B4:B9"/>
    <mergeCell ref="C4:C9"/>
    <mergeCell ref="D4:D9"/>
    <mergeCell ref="E4:E9"/>
  </mergeCells>
  <phoneticPr fontId="0" type="noConversion"/>
  <printOptions horizontalCentered="1" verticalCentered="1"/>
  <pageMargins left="0.25" right="0.25" top="0.75" bottom="0.75" header="0.3" footer="0.3"/>
  <pageSetup paperSize="9" scale="66" orientation="portrait"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G104"/>
  <sheetViews>
    <sheetView showGridLines="0" zoomScaleNormal="100" zoomScaleSheetLayoutView="100" workbookViewId="0">
      <selection activeCell="F41" sqref="F41"/>
    </sheetView>
  </sheetViews>
  <sheetFormatPr defaultRowHeight="12.75"/>
  <cols>
    <col min="1" max="1" width="16.5703125" style="4" customWidth="1"/>
    <col min="2" max="2" width="17.7109375" style="4" customWidth="1"/>
    <col min="3" max="3" width="17.42578125" style="4" customWidth="1"/>
    <col min="4" max="4" width="17.42578125" style="61" customWidth="1"/>
    <col min="5" max="5" width="12" style="4" customWidth="1"/>
    <col min="6" max="6" width="12.140625" style="4" customWidth="1"/>
    <col min="7" max="16384" width="9.140625" style="4"/>
  </cols>
  <sheetData>
    <row r="1" spans="1:7">
      <c r="A1" s="60">
        <v>41684</v>
      </c>
    </row>
    <row r="2" spans="1:7" ht="12.75" customHeight="1">
      <c r="A2" s="5" t="s">
        <v>207</v>
      </c>
      <c r="B2" s="62"/>
      <c r="C2" s="62"/>
      <c r="D2" s="63"/>
      <c r="E2" s="62"/>
      <c r="F2" s="62"/>
    </row>
    <row r="3" spans="1:7" ht="12.75" customHeight="1" thickBot="1">
      <c r="A3" s="64"/>
      <c r="B3" s="64"/>
      <c r="C3" s="64"/>
      <c r="D3" s="81"/>
      <c r="E3" s="64"/>
      <c r="F3" s="64"/>
    </row>
    <row r="4" spans="1:7" ht="12.75" customHeight="1">
      <c r="A4" s="10"/>
      <c r="B4" s="101" t="s">
        <v>105</v>
      </c>
      <c r="C4" s="101" t="s">
        <v>106</v>
      </c>
      <c r="D4" s="105" t="s">
        <v>107</v>
      </c>
      <c r="E4" s="101" t="s">
        <v>108</v>
      </c>
      <c r="F4" s="101" t="s">
        <v>109</v>
      </c>
    </row>
    <row r="5" spans="1:7" ht="12.75" customHeight="1">
      <c r="B5" s="102"/>
      <c r="C5" s="102"/>
      <c r="D5" s="106"/>
      <c r="E5" s="102"/>
      <c r="F5" s="102"/>
    </row>
    <row r="6" spans="1:7" ht="12.75" customHeight="1">
      <c r="A6" s="8"/>
      <c r="B6" s="102"/>
      <c r="C6" s="102"/>
      <c r="D6" s="106"/>
      <c r="E6" s="102"/>
      <c r="F6" s="102"/>
    </row>
    <row r="7" spans="1:7" ht="12.75" customHeight="1">
      <c r="B7" s="102"/>
      <c r="C7" s="102"/>
      <c r="D7" s="106"/>
      <c r="E7" s="102"/>
      <c r="F7" s="102"/>
    </row>
    <row r="8" spans="1:7" ht="12.75" customHeight="1">
      <c r="A8" s="65" t="s">
        <v>0</v>
      </c>
      <c r="B8" s="102"/>
      <c r="C8" s="102"/>
      <c r="D8" s="106"/>
      <c r="E8" s="102"/>
      <c r="F8" s="102"/>
    </row>
    <row r="9" spans="1:7" ht="12.75" customHeight="1">
      <c r="A9" s="66"/>
      <c r="B9" s="103"/>
      <c r="C9" s="103"/>
      <c r="D9" s="107"/>
      <c r="E9" s="103"/>
      <c r="F9" s="103"/>
    </row>
    <row r="10" spans="1:7" ht="12.75" customHeight="1"/>
    <row r="11" spans="1:7" ht="12.75" customHeight="1">
      <c r="A11" s="65" t="s">
        <v>110</v>
      </c>
      <c r="B11" s="69">
        <v>30</v>
      </c>
      <c r="C11" s="70">
        <v>30</v>
      </c>
      <c r="D11" s="71"/>
      <c r="E11" s="70">
        <f xml:space="preserve"> C11 + D11</f>
        <v>30</v>
      </c>
      <c r="F11" s="79" t="s">
        <v>1</v>
      </c>
      <c r="G11" s="65"/>
    </row>
    <row r="12" spans="1:7">
      <c r="A12" s="65" t="s">
        <v>2</v>
      </c>
      <c r="B12" s="69">
        <v>34</v>
      </c>
      <c r="C12" s="70">
        <v>34</v>
      </c>
      <c r="D12" s="71"/>
      <c r="E12" s="70">
        <f xml:space="preserve"> C12 + D12</f>
        <v>34</v>
      </c>
      <c r="F12" s="79" t="s">
        <v>3</v>
      </c>
      <c r="G12" s="65"/>
    </row>
    <row r="13" spans="1:7">
      <c r="A13" s="65" t="s">
        <v>4</v>
      </c>
      <c r="B13" s="79" t="s">
        <v>24</v>
      </c>
      <c r="C13" s="70">
        <f>39*1.03</f>
        <v>40.17</v>
      </c>
      <c r="D13" s="71"/>
      <c r="E13" s="70">
        <f xml:space="preserve"> C13 + D13</f>
        <v>40.17</v>
      </c>
      <c r="F13" s="79" t="s">
        <v>1</v>
      </c>
      <c r="G13" s="65"/>
    </row>
    <row r="14" spans="1:7">
      <c r="A14" s="65" t="s">
        <v>5</v>
      </c>
      <c r="B14" s="79" t="s">
        <v>36</v>
      </c>
      <c r="C14" s="70">
        <v>26.12</v>
      </c>
      <c r="D14" s="72">
        <v>11.9</v>
      </c>
      <c r="E14" s="70">
        <f xml:space="preserve"> C14 + D14</f>
        <v>38.020000000000003</v>
      </c>
      <c r="F14" s="79" t="s">
        <v>1</v>
      </c>
      <c r="G14" s="65"/>
    </row>
    <row r="15" spans="1:7" ht="14.25">
      <c r="A15" s="65" t="s">
        <v>196</v>
      </c>
      <c r="B15" s="69">
        <v>16</v>
      </c>
      <c r="C15" s="70">
        <v>16</v>
      </c>
      <c r="D15" s="72"/>
      <c r="E15" s="70">
        <v>16</v>
      </c>
      <c r="F15" s="38" t="s">
        <v>1</v>
      </c>
    </row>
    <row r="16" spans="1:7">
      <c r="A16" s="73" t="s">
        <v>6</v>
      </c>
      <c r="B16" s="69">
        <v>31</v>
      </c>
      <c r="C16" s="70">
        <v>31</v>
      </c>
      <c r="D16" s="72"/>
      <c r="E16" s="70">
        <f t="shared" ref="E16:E25" si="0" xml:space="preserve"> C16 + D16</f>
        <v>31</v>
      </c>
      <c r="F16" s="79" t="s">
        <v>1</v>
      </c>
      <c r="G16" s="65"/>
    </row>
    <row r="17" spans="1:7">
      <c r="A17" s="65" t="s">
        <v>7</v>
      </c>
      <c r="B17" s="69">
        <v>30</v>
      </c>
      <c r="C17" s="70">
        <v>30</v>
      </c>
      <c r="D17" s="72"/>
      <c r="E17" s="70">
        <f t="shared" si="0"/>
        <v>30</v>
      </c>
      <c r="F17" s="79" t="s">
        <v>3</v>
      </c>
      <c r="G17" s="65"/>
    </row>
    <row r="18" spans="1:7" ht="14.25">
      <c r="A18" s="65" t="s">
        <v>197</v>
      </c>
      <c r="B18" s="69">
        <v>26</v>
      </c>
      <c r="C18" s="70">
        <v>26</v>
      </c>
      <c r="D18" s="72"/>
      <c r="E18" s="70">
        <f t="shared" si="0"/>
        <v>26</v>
      </c>
      <c r="F18" s="79"/>
      <c r="G18" s="65"/>
    </row>
    <row r="19" spans="1:7" ht="12.75" customHeight="1">
      <c r="A19" s="65" t="s">
        <v>8</v>
      </c>
      <c r="B19" s="69">
        <v>29</v>
      </c>
      <c r="C19" s="70">
        <v>29</v>
      </c>
      <c r="D19" s="72"/>
      <c r="E19" s="70">
        <f t="shared" si="0"/>
        <v>29</v>
      </c>
      <c r="F19" s="79" t="s">
        <v>3</v>
      </c>
      <c r="G19" s="65"/>
    </row>
    <row r="20" spans="1:7" ht="12.75" customHeight="1">
      <c r="A20" s="65" t="s">
        <v>198</v>
      </c>
      <c r="B20" s="79" t="s">
        <v>39</v>
      </c>
      <c r="C20" s="70">
        <v>35.43</v>
      </c>
      <c r="D20" s="72"/>
      <c r="E20" s="70">
        <f t="shared" si="0"/>
        <v>35.43</v>
      </c>
      <c r="F20" s="79" t="s">
        <v>1</v>
      </c>
      <c r="G20" s="65"/>
    </row>
    <row r="21" spans="1:7" ht="12.75" customHeight="1">
      <c r="A21" s="65" t="s">
        <v>199</v>
      </c>
      <c r="B21" s="79" t="s">
        <v>27</v>
      </c>
      <c r="C21" s="70">
        <f xml:space="preserve"> 26.375 * (100 - D21) / 100</f>
        <v>21.887966804979257</v>
      </c>
      <c r="D21" s="72">
        <f xml:space="preserve"> (0.05 * 410) / (100 + (0.05 * 410)) * 100</f>
        <v>17.012448132780083</v>
      </c>
      <c r="E21" s="70">
        <f t="shared" si="0"/>
        <v>38.900414937759336</v>
      </c>
      <c r="F21" s="79" t="s">
        <v>3</v>
      </c>
      <c r="G21" s="65"/>
    </row>
    <row r="22" spans="1:7" ht="12.75" customHeight="1">
      <c r="A22" s="65" t="s">
        <v>29</v>
      </c>
      <c r="B22" s="79">
        <v>35</v>
      </c>
      <c r="C22" s="70">
        <v>35</v>
      </c>
      <c r="D22" s="72"/>
      <c r="E22" s="70">
        <f t="shared" si="0"/>
        <v>35</v>
      </c>
      <c r="F22" s="79" t="s">
        <v>1</v>
      </c>
      <c r="G22" s="65"/>
    </row>
    <row r="23" spans="1:7" ht="14.25">
      <c r="A23" s="65" t="s">
        <v>179</v>
      </c>
      <c r="B23" s="69">
        <v>18</v>
      </c>
      <c r="C23" s="70">
        <v>18</v>
      </c>
      <c r="D23" s="72"/>
      <c r="E23" s="70">
        <f t="shared" si="0"/>
        <v>18</v>
      </c>
      <c r="F23" s="79" t="s">
        <v>1</v>
      </c>
      <c r="G23" s="65"/>
    </row>
    <row r="24" spans="1:7">
      <c r="A24" s="65" t="s">
        <v>9</v>
      </c>
      <c r="B24" s="69">
        <v>18</v>
      </c>
      <c r="C24" s="70">
        <v>18</v>
      </c>
      <c r="D24" s="72"/>
      <c r="E24" s="70">
        <f t="shared" si="0"/>
        <v>18</v>
      </c>
      <c r="F24" s="79" t="s">
        <v>3</v>
      </c>
      <c r="G24" s="65"/>
    </row>
    <row r="25" spans="1:7">
      <c r="A25" s="78" t="s">
        <v>10</v>
      </c>
      <c r="B25" s="69">
        <v>16</v>
      </c>
      <c r="C25" s="70">
        <v>16</v>
      </c>
      <c r="D25" s="72"/>
      <c r="E25" s="70">
        <f t="shared" si="0"/>
        <v>16</v>
      </c>
      <c r="F25" s="79" t="s">
        <v>1</v>
      </c>
      <c r="G25" s="78"/>
    </row>
    <row r="26" spans="1:7" ht="14.25">
      <c r="A26" s="78" t="s">
        <v>200</v>
      </c>
      <c r="B26" s="69">
        <v>36</v>
      </c>
      <c r="C26" s="70">
        <v>36</v>
      </c>
      <c r="D26" s="72">
        <v>0</v>
      </c>
      <c r="E26" s="70">
        <v>36</v>
      </c>
      <c r="F26" s="38" t="s">
        <v>1</v>
      </c>
      <c r="G26" s="78"/>
    </row>
    <row r="27" spans="1:7" ht="14.25">
      <c r="A27" s="65" t="s">
        <v>201</v>
      </c>
      <c r="B27" s="69">
        <v>36</v>
      </c>
      <c r="C27" s="70">
        <v>36</v>
      </c>
      <c r="D27" s="72"/>
      <c r="E27" s="70">
        <f t="shared" ref="E27:E40" si="1" xml:space="preserve"> C27 + D27</f>
        <v>36</v>
      </c>
      <c r="F27" s="79" t="s">
        <v>3</v>
      </c>
      <c r="G27" s="65"/>
    </row>
    <row r="28" spans="1:7">
      <c r="A28" s="65" t="s">
        <v>11</v>
      </c>
      <c r="B28" s="69">
        <v>30</v>
      </c>
      <c r="C28" s="70">
        <v>27.37</v>
      </c>
      <c r="D28" s="72">
        <v>13.5</v>
      </c>
      <c r="E28" s="70">
        <f t="shared" si="1"/>
        <v>40.870000000000005</v>
      </c>
      <c r="F28" s="79" t="s">
        <v>1</v>
      </c>
      <c r="G28" s="65"/>
    </row>
    <row r="29" spans="1:7">
      <c r="A29" s="65" t="s">
        <v>12</v>
      </c>
      <c r="B29" s="69">
        <v>27</v>
      </c>
      <c r="C29" s="70">
        <v>27</v>
      </c>
      <c r="D29" s="72">
        <v>2.7</v>
      </c>
      <c r="E29" s="70">
        <f t="shared" si="1"/>
        <v>29.7</v>
      </c>
      <c r="F29" s="79" t="s">
        <v>1</v>
      </c>
      <c r="G29" s="65"/>
    </row>
    <row r="30" spans="1:7" ht="12.75" customHeight="1">
      <c r="A30" s="65" t="s">
        <v>13</v>
      </c>
      <c r="B30" s="69" t="s">
        <v>28</v>
      </c>
      <c r="C30" s="70">
        <v>22.88</v>
      </c>
      <c r="D30" s="72">
        <v>7.5</v>
      </c>
      <c r="E30" s="70">
        <f t="shared" si="1"/>
        <v>30.38</v>
      </c>
      <c r="F30" s="79" t="s">
        <v>1</v>
      </c>
      <c r="G30" s="65"/>
    </row>
    <row r="31" spans="1:7">
      <c r="A31" s="65" t="s">
        <v>14</v>
      </c>
      <c r="B31" s="69">
        <v>35</v>
      </c>
      <c r="C31" s="70">
        <v>35</v>
      </c>
      <c r="D31" s="72"/>
      <c r="E31" s="70">
        <f t="shared" si="1"/>
        <v>35</v>
      </c>
      <c r="F31" s="79" t="s">
        <v>1</v>
      </c>
      <c r="G31" s="65"/>
    </row>
    <row r="32" spans="1:7" ht="13.5" customHeight="1">
      <c r="A32" s="65" t="s">
        <v>15</v>
      </c>
      <c r="B32" s="69">
        <v>34.5</v>
      </c>
      <c r="C32" s="70">
        <v>34.5</v>
      </c>
      <c r="D32" s="72"/>
      <c r="E32" s="70">
        <f t="shared" si="1"/>
        <v>34.5</v>
      </c>
      <c r="F32" s="79" t="s">
        <v>1</v>
      </c>
      <c r="G32" s="65"/>
    </row>
    <row r="33" spans="1:7" ht="13.5" customHeight="1">
      <c r="A33" s="65" t="s">
        <v>202</v>
      </c>
      <c r="B33" s="69">
        <v>33</v>
      </c>
      <c r="C33" s="70">
        <v>33</v>
      </c>
      <c r="D33" s="72"/>
      <c r="E33" s="70">
        <f t="shared" si="1"/>
        <v>33</v>
      </c>
      <c r="F33" s="79" t="s">
        <v>3</v>
      </c>
      <c r="G33" s="65"/>
    </row>
    <row r="34" spans="1:7">
      <c r="A34" s="65" t="s">
        <v>16</v>
      </c>
      <c r="B34" s="69">
        <v>28</v>
      </c>
      <c r="C34" s="70">
        <v>28</v>
      </c>
      <c r="D34" s="72"/>
      <c r="E34" s="70">
        <f t="shared" si="1"/>
        <v>28</v>
      </c>
      <c r="F34" s="79" t="s">
        <v>1</v>
      </c>
      <c r="G34" s="65"/>
    </row>
    <row r="35" spans="1:7">
      <c r="A35" s="65" t="s">
        <v>33</v>
      </c>
      <c r="B35" s="69">
        <v>28</v>
      </c>
      <c r="C35" s="70">
        <v>28</v>
      </c>
      <c r="D35" s="72"/>
      <c r="E35" s="70">
        <f t="shared" si="1"/>
        <v>28</v>
      </c>
      <c r="F35" s="38" t="s">
        <v>3</v>
      </c>
      <c r="G35" s="65"/>
    </row>
    <row r="36" spans="1:7" ht="12.75" customHeight="1">
      <c r="A36" s="65" t="s">
        <v>17</v>
      </c>
      <c r="B36" s="69">
        <v>30</v>
      </c>
      <c r="C36" s="70">
        <v>30</v>
      </c>
      <c r="D36" s="72">
        <v>3</v>
      </c>
      <c r="E36" s="70">
        <f t="shared" si="1"/>
        <v>33</v>
      </c>
      <c r="F36" s="79" t="s">
        <v>1</v>
      </c>
      <c r="G36" s="65"/>
    </row>
    <row r="37" spans="1:7" ht="12.75" customHeight="1">
      <c r="A37" s="65" t="s">
        <v>18</v>
      </c>
      <c r="B37" s="69">
        <v>25</v>
      </c>
      <c r="C37" s="70">
        <v>25</v>
      </c>
      <c r="D37" s="72"/>
      <c r="E37" s="70">
        <f t="shared" si="1"/>
        <v>25</v>
      </c>
      <c r="F37" s="79" t="s">
        <v>1</v>
      </c>
      <c r="G37" s="65"/>
    </row>
    <row r="38" spans="1:7" ht="12.75" customHeight="1">
      <c r="A38" s="65" t="s">
        <v>50</v>
      </c>
      <c r="B38" s="69">
        <v>25</v>
      </c>
      <c r="C38" s="70">
        <v>25</v>
      </c>
      <c r="D38" s="72"/>
      <c r="E38" s="70">
        <f t="shared" si="1"/>
        <v>25</v>
      </c>
      <c r="F38" s="79"/>
      <c r="G38" s="65"/>
    </row>
    <row r="39" spans="1:7">
      <c r="A39" s="65" t="s">
        <v>19</v>
      </c>
      <c r="B39" s="69">
        <v>35</v>
      </c>
      <c r="C39" s="70">
        <v>35</v>
      </c>
      <c r="D39" s="72"/>
      <c r="E39" s="70">
        <f t="shared" si="1"/>
        <v>35</v>
      </c>
      <c r="F39" s="79" t="s">
        <v>1</v>
      </c>
      <c r="G39" s="65"/>
    </row>
    <row r="40" spans="1:7">
      <c r="A40" s="65" t="s">
        <v>20</v>
      </c>
      <c r="B40" s="69">
        <v>28</v>
      </c>
      <c r="C40" s="70">
        <v>28</v>
      </c>
      <c r="D40" s="72"/>
      <c r="E40" s="70">
        <f t="shared" si="1"/>
        <v>28</v>
      </c>
      <c r="F40" s="79" t="s">
        <v>3</v>
      </c>
      <c r="G40" s="65"/>
    </row>
    <row r="41" spans="1:7" ht="14.25">
      <c r="A41" s="65" t="s">
        <v>203</v>
      </c>
      <c r="B41" s="69">
        <v>8.5</v>
      </c>
      <c r="C41" s="70">
        <f>100*B41/(100+B41+10*(105/100+122/100+11.02/100))</f>
        <v>6.4246950159483607</v>
      </c>
      <c r="D41" s="72">
        <f>100*(10*(105/100+122/100+11.02/100))/(100+8.5+10*(105/100+122/100+11.02/100))</f>
        <v>17.990657737600337</v>
      </c>
      <c r="E41" s="70">
        <f>C41+D41</f>
        <v>24.415352753548696</v>
      </c>
      <c r="F41" s="79" t="s">
        <v>3</v>
      </c>
      <c r="G41" s="65"/>
    </row>
    <row r="42" spans="1:7" ht="13.5" customHeight="1">
      <c r="A42" s="65" t="s">
        <v>21</v>
      </c>
      <c r="B42" s="69" t="s">
        <v>25</v>
      </c>
      <c r="C42" s="70">
        <v>33</v>
      </c>
      <c r="D42" s="71"/>
      <c r="E42" s="70">
        <f xml:space="preserve"> C42 + D42</f>
        <v>33</v>
      </c>
      <c r="F42" s="79" t="s">
        <v>3</v>
      </c>
      <c r="G42" s="65"/>
    </row>
    <row r="43" spans="1:7" ht="14.25">
      <c r="A43" s="65" t="s">
        <v>204</v>
      </c>
      <c r="B43" s="69">
        <v>30</v>
      </c>
      <c r="C43" s="70">
        <v>30</v>
      </c>
      <c r="D43" s="72"/>
      <c r="E43" s="70">
        <f xml:space="preserve"> C43 + D43</f>
        <v>30</v>
      </c>
      <c r="F43" s="79" t="s">
        <v>1</v>
      </c>
      <c r="G43" s="65"/>
    </row>
    <row r="44" spans="1:7" ht="12.75" customHeight="1">
      <c r="A44" s="65" t="s">
        <v>205</v>
      </c>
      <c r="B44" s="69">
        <v>35</v>
      </c>
      <c r="C44" s="70">
        <v>32.700000000000003</v>
      </c>
      <c r="D44" s="72">
        <v>6.6</v>
      </c>
      <c r="E44" s="70">
        <f xml:space="preserve"> C44 + D44</f>
        <v>39.300000000000004</v>
      </c>
      <c r="F44" s="79" t="s">
        <v>1</v>
      </c>
      <c r="G44" s="65"/>
    </row>
    <row r="45" spans="1:7" ht="12.75" customHeight="1" thickBot="1">
      <c r="A45" s="64"/>
      <c r="B45" s="80"/>
      <c r="C45" s="80"/>
      <c r="D45" s="81"/>
      <c r="E45" s="80"/>
      <c r="F45" s="82"/>
    </row>
    <row r="46" spans="1:7" ht="12.75" customHeight="1"/>
    <row r="47" spans="1:7" ht="12.75" customHeight="1">
      <c r="A47" s="104"/>
      <c r="B47" s="104"/>
    </row>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104" spans="1:1">
      <c r="A104" s="4" t="s">
        <v>103</v>
      </c>
    </row>
  </sheetData>
  <mergeCells count="6">
    <mergeCell ref="F4:F9"/>
    <mergeCell ref="A47:B47"/>
    <mergeCell ref="B4:B9"/>
    <mergeCell ref="C4:C9"/>
    <mergeCell ref="D4:D9"/>
    <mergeCell ref="E4:E9"/>
  </mergeCells>
  <phoneticPr fontId="0" type="noConversion"/>
  <printOptions horizontalCentered="1" verticalCentered="1"/>
  <pageMargins left="0.25" right="0.25" top="0.75" bottom="0.75" header="0.3" footer="0.3"/>
  <pageSetup paperSize="9" scale="68" orientation="portrait"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G104"/>
  <sheetViews>
    <sheetView showGridLines="0" zoomScaleNormal="100" workbookViewId="0">
      <selection activeCell="F41" sqref="F41"/>
    </sheetView>
  </sheetViews>
  <sheetFormatPr defaultRowHeight="12.75"/>
  <cols>
    <col min="1" max="1" width="17" style="4" customWidth="1"/>
    <col min="2" max="2" width="17.7109375" style="4" customWidth="1"/>
    <col min="3" max="3" width="17.42578125" style="4" customWidth="1"/>
    <col min="4" max="4" width="17.42578125" style="61" customWidth="1"/>
    <col min="5" max="5" width="12" style="4" customWidth="1"/>
    <col min="6" max="6" width="12.42578125" style="4" customWidth="1"/>
    <col min="7" max="16384" width="9.140625" style="4"/>
  </cols>
  <sheetData>
    <row r="1" spans="1:7">
      <c r="A1" s="60">
        <v>41684</v>
      </c>
    </row>
    <row r="2" spans="1:7" ht="12.75" customHeight="1">
      <c r="A2" s="5" t="s">
        <v>206</v>
      </c>
      <c r="B2" s="62"/>
      <c r="C2" s="62"/>
      <c r="D2" s="63"/>
      <c r="E2" s="62"/>
      <c r="F2" s="62"/>
    </row>
    <row r="3" spans="1:7" ht="12.75" customHeight="1"/>
    <row r="4" spans="1:7" ht="12.75" customHeight="1" thickBot="1">
      <c r="A4" s="64"/>
      <c r="B4" s="102" t="s">
        <v>105</v>
      </c>
      <c r="C4" s="102" t="s">
        <v>106</v>
      </c>
      <c r="D4" s="106" t="s">
        <v>107</v>
      </c>
      <c r="E4" s="102" t="s">
        <v>108</v>
      </c>
      <c r="F4" s="102" t="s">
        <v>109</v>
      </c>
    </row>
    <row r="5" spans="1:7" ht="12.75" customHeight="1">
      <c r="A5" s="10"/>
      <c r="B5" s="102"/>
      <c r="C5" s="102"/>
      <c r="D5" s="106"/>
      <c r="E5" s="102"/>
      <c r="F5" s="102"/>
    </row>
    <row r="6" spans="1:7" ht="12.75" customHeight="1">
      <c r="B6" s="102"/>
      <c r="C6" s="102"/>
      <c r="D6" s="106"/>
      <c r="E6" s="102"/>
      <c r="F6" s="102"/>
    </row>
    <row r="7" spans="1:7" ht="12.75" customHeight="1">
      <c r="A7" s="8"/>
      <c r="B7" s="102"/>
      <c r="C7" s="102"/>
      <c r="D7" s="106"/>
      <c r="E7" s="102"/>
      <c r="F7" s="102"/>
    </row>
    <row r="8" spans="1:7" ht="12.75" customHeight="1">
      <c r="B8" s="102"/>
      <c r="C8" s="102"/>
      <c r="D8" s="106"/>
      <c r="E8" s="102"/>
      <c r="F8" s="102"/>
    </row>
    <row r="9" spans="1:7" ht="12.75" customHeight="1">
      <c r="A9" s="65" t="s">
        <v>0</v>
      </c>
      <c r="B9" s="102"/>
      <c r="C9" s="102"/>
      <c r="D9" s="106"/>
      <c r="E9" s="102"/>
      <c r="F9" s="102"/>
    </row>
    <row r="10" spans="1:7" ht="12.75" customHeight="1">
      <c r="A10" s="66"/>
      <c r="B10" s="67"/>
      <c r="C10" s="67"/>
      <c r="D10" s="68"/>
      <c r="E10" s="67"/>
      <c r="F10" s="67"/>
    </row>
    <row r="11" spans="1:7" ht="12.75" customHeight="1"/>
    <row r="12" spans="1:7" ht="12.75" customHeight="1">
      <c r="A12" s="65" t="s">
        <v>110</v>
      </c>
      <c r="B12" s="69">
        <v>30</v>
      </c>
      <c r="C12" s="70">
        <v>30</v>
      </c>
      <c r="D12" s="72"/>
      <c r="E12" s="70">
        <v>30</v>
      </c>
      <c r="F12" s="38" t="s">
        <v>1</v>
      </c>
      <c r="G12" s="65"/>
    </row>
    <row r="13" spans="1:7">
      <c r="A13" s="65" t="s">
        <v>2</v>
      </c>
      <c r="B13" s="69">
        <v>34</v>
      </c>
      <c r="C13" s="70">
        <v>34</v>
      </c>
      <c r="D13" s="71"/>
      <c r="E13" s="70">
        <f xml:space="preserve"> C13 + D13</f>
        <v>34</v>
      </c>
      <c r="F13" s="69" t="s">
        <v>3</v>
      </c>
      <c r="G13" s="65"/>
    </row>
    <row r="14" spans="1:7">
      <c r="A14" s="65" t="s">
        <v>4</v>
      </c>
      <c r="B14" s="69" t="s">
        <v>24</v>
      </c>
      <c r="C14" s="70">
        <v>40.200000000000003</v>
      </c>
      <c r="D14" s="71"/>
      <c r="E14" s="70">
        <f xml:space="preserve"> C14 + D14</f>
        <v>40.200000000000003</v>
      </c>
      <c r="F14" s="69" t="s">
        <v>1</v>
      </c>
      <c r="G14" s="65"/>
    </row>
    <row r="15" spans="1:7">
      <c r="A15" s="65" t="s">
        <v>5</v>
      </c>
      <c r="B15" s="69" t="s">
        <v>37</v>
      </c>
      <c r="C15" s="70">
        <v>28.12</v>
      </c>
      <c r="D15" s="72">
        <v>12.36</v>
      </c>
      <c r="E15" s="70">
        <f>+C15+D15</f>
        <v>40.480000000000004</v>
      </c>
      <c r="F15" s="69" t="s">
        <v>1</v>
      </c>
      <c r="G15" s="65"/>
    </row>
    <row r="16" spans="1:7" ht="14.25">
      <c r="A16" s="65" t="s">
        <v>196</v>
      </c>
      <c r="B16" s="69">
        <v>15</v>
      </c>
      <c r="C16" s="70">
        <v>15</v>
      </c>
      <c r="D16" s="72"/>
      <c r="E16" s="70">
        <f>+C16+D16</f>
        <v>15</v>
      </c>
      <c r="F16" s="38" t="s">
        <v>1</v>
      </c>
    </row>
    <row r="17" spans="1:7" ht="12" customHeight="1">
      <c r="A17" s="73" t="s">
        <v>6</v>
      </c>
      <c r="B17" s="69">
        <v>31</v>
      </c>
      <c r="C17" s="70">
        <v>31</v>
      </c>
      <c r="D17" s="72"/>
      <c r="E17" s="70">
        <f>+C17+D17</f>
        <v>31</v>
      </c>
      <c r="F17" s="69" t="s">
        <v>1</v>
      </c>
      <c r="G17" s="65"/>
    </row>
    <row r="18" spans="1:7">
      <c r="A18" s="65" t="s">
        <v>7</v>
      </c>
      <c r="B18" s="69">
        <v>30</v>
      </c>
      <c r="C18" s="70">
        <v>30</v>
      </c>
      <c r="D18" s="71"/>
      <c r="E18" s="70">
        <f>+C18+D18</f>
        <v>30</v>
      </c>
      <c r="F18" s="69" t="s">
        <v>3</v>
      </c>
      <c r="G18" s="65"/>
    </row>
    <row r="19" spans="1:7" ht="14.25">
      <c r="A19" s="65" t="s">
        <v>197</v>
      </c>
      <c r="B19" s="69">
        <v>26</v>
      </c>
      <c r="C19" s="70">
        <v>26</v>
      </c>
      <c r="D19" s="71"/>
      <c r="E19" s="70">
        <f>+C19+D19</f>
        <v>26</v>
      </c>
      <c r="F19" s="69"/>
      <c r="G19" s="65"/>
    </row>
    <row r="20" spans="1:7" ht="12.75" customHeight="1">
      <c r="A20" s="65" t="s">
        <v>8</v>
      </c>
      <c r="B20" s="69">
        <v>29</v>
      </c>
      <c r="C20" s="70">
        <v>29</v>
      </c>
      <c r="D20" s="71"/>
      <c r="E20" s="70">
        <f t="shared" ref="E20:E26" si="0" xml:space="preserve"> C20 + D20</f>
        <v>29</v>
      </c>
      <c r="F20" s="69" t="s">
        <v>3</v>
      </c>
      <c r="G20" s="65"/>
    </row>
    <row r="21" spans="1:7" ht="12.75" customHeight="1">
      <c r="A21" s="65" t="s">
        <v>198</v>
      </c>
      <c r="B21" s="79" t="s">
        <v>40</v>
      </c>
      <c r="C21" s="70">
        <v>36.43</v>
      </c>
      <c r="D21" s="72"/>
      <c r="E21" s="70">
        <f t="shared" si="0"/>
        <v>36.43</v>
      </c>
      <c r="F21" s="69" t="s">
        <v>1</v>
      </c>
      <c r="G21" s="65"/>
    </row>
    <row r="22" spans="1:7" ht="12.75" customHeight="1">
      <c r="A22" s="65" t="s">
        <v>199</v>
      </c>
      <c r="B22" s="69" t="s">
        <v>27</v>
      </c>
      <c r="C22" s="70">
        <f>26.375*(1-0.17)</f>
        <v>21.891249999999999</v>
      </c>
      <c r="D22" s="72">
        <v>17.010000000000002</v>
      </c>
      <c r="E22" s="70">
        <f t="shared" si="0"/>
        <v>38.901250000000005</v>
      </c>
      <c r="F22" s="69" t="s">
        <v>3</v>
      </c>
      <c r="G22" s="65"/>
    </row>
    <row r="23" spans="1:7" ht="12.75" customHeight="1">
      <c r="A23" s="65" t="s">
        <v>29</v>
      </c>
      <c r="B23" s="69">
        <v>37.5</v>
      </c>
      <c r="C23" s="70">
        <v>37.5</v>
      </c>
      <c r="D23" s="72"/>
      <c r="E23" s="70">
        <f t="shared" si="0"/>
        <v>37.5</v>
      </c>
      <c r="F23" s="69" t="s">
        <v>1</v>
      </c>
      <c r="G23" s="65"/>
    </row>
    <row r="24" spans="1:7" ht="14.25">
      <c r="A24" s="65" t="s">
        <v>179</v>
      </c>
      <c r="B24" s="69">
        <v>18</v>
      </c>
      <c r="C24" s="70">
        <v>18</v>
      </c>
      <c r="D24" s="71"/>
      <c r="E24" s="70">
        <f t="shared" si="0"/>
        <v>18</v>
      </c>
      <c r="F24" s="69" t="s">
        <v>1</v>
      </c>
      <c r="G24" s="65"/>
    </row>
    <row r="25" spans="1:7">
      <c r="A25" s="65" t="s">
        <v>9</v>
      </c>
      <c r="B25" s="69">
        <v>30</v>
      </c>
      <c r="C25" s="70">
        <v>30</v>
      </c>
      <c r="D25" s="71"/>
      <c r="E25" s="70">
        <f t="shared" si="0"/>
        <v>30</v>
      </c>
      <c r="F25" s="69" t="s">
        <v>3</v>
      </c>
      <c r="G25" s="65"/>
    </row>
    <row r="26" spans="1:7">
      <c r="A26" s="78" t="s">
        <v>10</v>
      </c>
      <c r="B26" s="69">
        <v>20</v>
      </c>
      <c r="C26" s="70">
        <v>20</v>
      </c>
      <c r="D26" s="71"/>
      <c r="E26" s="70">
        <f t="shared" si="0"/>
        <v>20</v>
      </c>
      <c r="F26" s="69" t="s">
        <v>1</v>
      </c>
      <c r="G26" s="65"/>
    </row>
    <row r="27" spans="1:7" ht="14.25">
      <c r="A27" s="78" t="s">
        <v>200</v>
      </c>
      <c r="B27" s="69">
        <v>36</v>
      </c>
      <c r="C27" s="70">
        <v>36</v>
      </c>
      <c r="D27" s="71">
        <v>0</v>
      </c>
      <c r="E27" s="70">
        <v>36</v>
      </c>
      <c r="F27" s="38" t="s">
        <v>1</v>
      </c>
      <c r="G27" s="65"/>
    </row>
    <row r="28" spans="1:7" ht="14.25">
      <c r="A28" s="65" t="s">
        <v>201</v>
      </c>
      <c r="B28" s="69">
        <v>36</v>
      </c>
      <c r="C28" s="70">
        <v>36</v>
      </c>
      <c r="D28" s="72"/>
      <c r="E28" s="70">
        <f t="shared" ref="E28:E45" si="1" xml:space="preserve"> C28 + D28</f>
        <v>36</v>
      </c>
      <c r="F28" s="69" t="s">
        <v>3</v>
      </c>
      <c r="G28" s="65"/>
    </row>
    <row r="29" spans="1:7">
      <c r="A29" s="65" t="s">
        <v>11</v>
      </c>
      <c r="B29" s="69">
        <v>30</v>
      </c>
      <c r="C29" s="70">
        <v>27.37</v>
      </c>
      <c r="D29" s="72">
        <v>13.5</v>
      </c>
      <c r="E29" s="70">
        <f t="shared" si="1"/>
        <v>40.870000000000005</v>
      </c>
      <c r="F29" s="79" t="s">
        <v>1</v>
      </c>
      <c r="G29" s="65"/>
    </row>
    <row r="30" spans="1:7">
      <c r="A30" s="65" t="s">
        <v>12</v>
      </c>
      <c r="B30" s="69">
        <v>28</v>
      </c>
      <c r="C30" s="70">
        <v>28</v>
      </c>
      <c r="D30" s="72">
        <v>2.8</v>
      </c>
      <c r="E30" s="70">
        <f t="shared" si="1"/>
        <v>30.8</v>
      </c>
      <c r="F30" s="69" t="s">
        <v>1</v>
      </c>
      <c r="G30" s="65"/>
    </row>
    <row r="31" spans="1:7" ht="12.75" customHeight="1">
      <c r="A31" s="65" t="s">
        <v>13</v>
      </c>
      <c r="B31" s="69" t="s">
        <v>22</v>
      </c>
      <c r="C31" s="70">
        <v>28.36</v>
      </c>
      <c r="D31" s="72">
        <v>9.09</v>
      </c>
      <c r="E31" s="70">
        <f t="shared" si="1"/>
        <v>37.450000000000003</v>
      </c>
      <c r="F31" s="69" t="s">
        <v>1</v>
      </c>
      <c r="G31" s="65"/>
    </row>
    <row r="32" spans="1:7">
      <c r="A32" s="65" t="s">
        <v>14</v>
      </c>
      <c r="B32" s="69">
        <v>35</v>
      </c>
      <c r="C32" s="70">
        <v>35</v>
      </c>
      <c r="D32" s="71"/>
      <c r="E32" s="70">
        <f t="shared" si="1"/>
        <v>35</v>
      </c>
      <c r="F32" s="69" t="s">
        <v>1</v>
      </c>
      <c r="G32" s="65"/>
    </row>
    <row r="33" spans="1:7" ht="13.5" customHeight="1">
      <c r="A33" s="65" t="s">
        <v>15</v>
      </c>
      <c r="B33" s="69">
        <v>35</v>
      </c>
      <c r="C33" s="70">
        <v>35</v>
      </c>
      <c r="D33" s="71"/>
      <c r="E33" s="70">
        <f t="shared" si="1"/>
        <v>35</v>
      </c>
      <c r="F33" s="69" t="s">
        <v>1</v>
      </c>
      <c r="G33" s="65"/>
    </row>
    <row r="34" spans="1:7" ht="13.5" customHeight="1">
      <c r="A34" s="65" t="s">
        <v>202</v>
      </c>
      <c r="B34" s="69">
        <v>33</v>
      </c>
      <c r="C34" s="70">
        <v>33</v>
      </c>
      <c r="D34" s="71"/>
      <c r="E34" s="70">
        <f t="shared" si="1"/>
        <v>33</v>
      </c>
      <c r="F34" s="69" t="s">
        <v>3</v>
      </c>
      <c r="G34" s="65"/>
    </row>
    <row r="35" spans="1:7">
      <c r="A35" s="65" t="s">
        <v>16</v>
      </c>
      <c r="B35" s="69">
        <v>28</v>
      </c>
      <c r="C35" s="70">
        <v>28</v>
      </c>
      <c r="D35" s="71"/>
      <c r="E35" s="70">
        <f t="shared" si="1"/>
        <v>28</v>
      </c>
      <c r="F35" s="69" t="s">
        <v>1</v>
      </c>
      <c r="G35" s="65"/>
    </row>
    <row r="36" spans="1:7">
      <c r="A36" s="65" t="s">
        <v>33</v>
      </c>
      <c r="B36" s="69">
        <v>28</v>
      </c>
      <c r="C36" s="70">
        <v>28</v>
      </c>
      <c r="D36" s="72"/>
      <c r="E36" s="70">
        <f t="shared" si="1"/>
        <v>28</v>
      </c>
      <c r="F36" s="38" t="s">
        <v>3</v>
      </c>
      <c r="G36" s="65"/>
    </row>
    <row r="37" spans="1:7" ht="12.75" customHeight="1">
      <c r="A37" s="65" t="s">
        <v>17</v>
      </c>
      <c r="B37" s="69">
        <v>32</v>
      </c>
      <c r="C37" s="70">
        <v>32</v>
      </c>
      <c r="D37" s="72">
        <v>3.2</v>
      </c>
      <c r="E37" s="70">
        <f t="shared" si="1"/>
        <v>35.200000000000003</v>
      </c>
      <c r="F37" s="69" t="s">
        <v>1</v>
      </c>
      <c r="G37" s="65"/>
    </row>
    <row r="38" spans="1:7" ht="12.75" customHeight="1">
      <c r="A38" s="65" t="s">
        <v>18</v>
      </c>
      <c r="B38" s="69">
        <v>29</v>
      </c>
      <c r="C38" s="70">
        <v>29</v>
      </c>
      <c r="D38" s="72"/>
      <c r="E38" s="70">
        <f t="shared" si="1"/>
        <v>29</v>
      </c>
      <c r="F38" s="69" t="s">
        <v>1</v>
      </c>
      <c r="G38" s="65"/>
    </row>
    <row r="39" spans="1:7" ht="12.75" customHeight="1">
      <c r="A39" s="65" t="s">
        <v>50</v>
      </c>
      <c r="B39" s="69">
        <v>25</v>
      </c>
      <c r="C39" s="70">
        <v>25</v>
      </c>
      <c r="D39" s="72"/>
      <c r="E39" s="70">
        <f t="shared" si="1"/>
        <v>25</v>
      </c>
      <c r="F39" s="69"/>
      <c r="G39" s="65"/>
    </row>
    <row r="40" spans="1:7">
      <c r="A40" s="65" t="s">
        <v>19</v>
      </c>
      <c r="B40" s="69">
        <v>35</v>
      </c>
      <c r="C40" s="70">
        <v>35</v>
      </c>
      <c r="D40" s="71"/>
      <c r="E40" s="70">
        <f t="shared" si="1"/>
        <v>35</v>
      </c>
      <c r="F40" s="69" t="s">
        <v>1</v>
      </c>
      <c r="G40" s="65"/>
    </row>
    <row r="41" spans="1:7">
      <c r="A41" s="65" t="s">
        <v>20</v>
      </c>
      <c r="B41" s="69">
        <v>28</v>
      </c>
      <c r="C41" s="70">
        <v>28</v>
      </c>
      <c r="D41" s="71"/>
      <c r="E41" s="70">
        <f t="shared" si="1"/>
        <v>28</v>
      </c>
      <c r="F41" s="69" t="s">
        <v>3</v>
      </c>
      <c r="G41" s="65"/>
    </row>
    <row r="42" spans="1:7" ht="14.25">
      <c r="A42" s="65" t="s">
        <v>203</v>
      </c>
      <c r="B42" s="69">
        <v>8.5</v>
      </c>
      <c r="C42" s="70">
        <f>100*B42/(100+B42+10*(105/100+126/100+12.01/100))</f>
        <v>6.4005542126941819</v>
      </c>
      <c r="D42" s="72">
        <f>100*(10*(105/100+126/100+12.01/100))/(100+8.5+10*(105/100+126/100+12.01/100))</f>
        <v>18.298807990903683</v>
      </c>
      <c r="E42" s="70">
        <f t="shared" si="1"/>
        <v>24.699362203597865</v>
      </c>
      <c r="F42" s="69" t="s">
        <v>3</v>
      </c>
      <c r="G42" s="65"/>
    </row>
    <row r="43" spans="1:7" ht="13.5" customHeight="1">
      <c r="A43" s="65" t="s">
        <v>21</v>
      </c>
      <c r="B43" s="69" t="s">
        <v>25</v>
      </c>
      <c r="C43" s="70">
        <v>33</v>
      </c>
      <c r="D43" s="71"/>
      <c r="E43" s="70">
        <f t="shared" si="1"/>
        <v>33</v>
      </c>
      <c r="F43" s="69" t="s">
        <v>3</v>
      </c>
      <c r="G43" s="65"/>
    </row>
    <row r="44" spans="1:7" ht="14.25">
      <c r="A44" s="65" t="s">
        <v>204</v>
      </c>
      <c r="B44" s="69">
        <v>30</v>
      </c>
      <c r="C44" s="70">
        <v>30</v>
      </c>
      <c r="D44" s="72"/>
      <c r="E44" s="70">
        <f t="shared" si="1"/>
        <v>30</v>
      </c>
      <c r="F44" s="38" t="s">
        <v>1</v>
      </c>
      <c r="G44" s="65"/>
    </row>
    <row r="45" spans="1:7" ht="12.75" customHeight="1">
      <c r="A45" s="65" t="s">
        <v>205</v>
      </c>
      <c r="B45" s="69">
        <v>35</v>
      </c>
      <c r="C45" s="70">
        <v>32.700000000000003</v>
      </c>
      <c r="D45" s="72">
        <v>6.56</v>
      </c>
      <c r="E45" s="70">
        <f t="shared" si="1"/>
        <v>39.260000000000005</v>
      </c>
      <c r="F45" s="69" t="s">
        <v>1</v>
      </c>
      <c r="G45" s="65"/>
    </row>
    <row r="46" spans="1:7" ht="12.75" customHeight="1" thickBot="1">
      <c r="A46" s="64"/>
      <c r="B46" s="64"/>
      <c r="C46" s="64"/>
      <c r="D46" s="81"/>
      <c r="E46" s="80"/>
      <c r="F46" s="64"/>
    </row>
    <row r="47" spans="1:7" ht="12.75" customHeight="1"/>
    <row r="48" spans="1:7" ht="12.75" customHeight="1">
      <c r="A48" s="104"/>
      <c r="B48" s="104"/>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104" spans="1:1">
      <c r="A104" s="4" t="s">
        <v>103</v>
      </c>
    </row>
  </sheetData>
  <mergeCells count="6">
    <mergeCell ref="F4:F9"/>
    <mergeCell ref="A48:B48"/>
    <mergeCell ref="B4:B9"/>
    <mergeCell ref="C4:C9"/>
    <mergeCell ref="D4:D9"/>
    <mergeCell ref="E4:E9"/>
  </mergeCells>
  <phoneticPr fontId="0" type="noConversion"/>
  <printOptions horizontalCentered="1" verticalCentered="1"/>
  <pageMargins left="0.25" right="0.25" top="0.75" bottom="0.75" header="0.3" footer="0.3"/>
  <pageSetup paperSize="9" scale="67" orientation="portrait"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G104"/>
  <sheetViews>
    <sheetView showGridLines="0" zoomScaleNormal="100" workbookViewId="0">
      <selection activeCell="F41" sqref="F41"/>
    </sheetView>
  </sheetViews>
  <sheetFormatPr defaultRowHeight="12.75"/>
  <cols>
    <col min="1" max="1" width="15.7109375" style="4" customWidth="1"/>
    <col min="2" max="2" width="17.7109375" style="4" customWidth="1"/>
    <col min="3" max="3" width="17.42578125" style="4" customWidth="1"/>
    <col min="4" max="4" width="17.42578125" style="61" customWidth="1"/>
    <col min="5" max="5" width="12" style="4" customWidth="1"/>
    <col min="6" max="6" width="12.42578125" style="4" customWidth="1"/>
    <col min="7" max="16384" width="9.140625" style="4"/>
  </cols>
  <sheetData>
    <row r="1" spans="1:7">
      <c r="A1" s="60">
        <v>41684</v>
      </c>
    </row>
    <row r="2" spans="1:7" ht="12.75" customHeight="1">
      <c r="A2" s="5" t="s">
        <v>195</v>
      </c>
      <c r="B2" s="62"/>
      <c r="C2" s="62"/>
      <c r="D2" s="63"/>
      <c r="E2" s="62"/>
      <c r="F2" s="62"/>
    </row>
    <row r="3" spans="1:7" ht="12.75" customHeight="1"/>
    <row r="4" spans="1:7" ht="12.75" customHeight="1" thickBot="1">
      <c r="A4" s="64"/>
      <c r="B4" s="102" t="s">
        <v>105</v>
      </c>
      <c r="C4" s="102" t="s">
        <v>106</v>
      </c>
      <c r="D4" s="106" t="s">
        <v>107</v>
      </c>
      <c r="E4" s="102" t="s">
        <v>108</v>
      </c>
      <c r="F4" s="102" t="s">
        <v>109</v>
      </c>
    </row>
    <row r="5" spans="1:7" ht="12.75" customHeight="1">
      <c r="A5" s="10"/>
      <c r="B5" s="102"/>
      <c r="C5" s="102"/>
      <c r="D5" s="106"/>
      <c r="E5" s="102"/>
      <c r="F5" s="102"/>
    </row>
    <row r="6" spans="1:7" ht="12.75" customHeight="1">
      <c r="B6" s="102"/>
      <c r="C6" s="102"/>
      <c r="D6" s="106"/>
      <c r="E6" s="102"/>
      <c r="F6" s="102"/>
    </row>
    <row r="7" spans="1:7" ht="12.75" customHeight="1">
      <c r="A7" s="8"/>
      <c r="B7" s="102"/>
      <c r="C7" s="102"/>
      <c r="D7" s="106"/>
      <c r="E7" s="102"/>
      <c r="F7" s="102"/>
    </row>
    <row r="8" spans="1:7" ht="12.75" customHeight="1">
      <c r="B8" s="102"/>
      <c r="C8" s="102"/>
      <c r="D8" s="106"/>
      <c r="E8" s="102"/>
      <c r="F8" s="102"/>
    </row>
    <row r="9" spans="1:7" ht="12.75" customHeight="1">
      <c r="A9" s="65" t="s">
        <v>0</v>
      </c>
      <c r="B9" s="102"/>
      <c r="C9" s="102"/>
      <c r="D9" s="106"/>
      <c r="E9" s="102"/>
      <c r="F9" s="102"/>
    </row>
    <row r="10" spans="1:7" ht="12.75" customHeight="1">
      <c r="A10" s="66"/>
      <c r="B10" s="67"/>
      <c r="C10" s="67"/>
      <c r="D10" s="68"/>
      <c r="E10" s="67"/>
      <c r="F10" s="67"/>
    </row>
    <row r="11" spans="1:7" ht="12.75" customHeight="1"/>
    <row r="12" spans="1:7" ht="12.75" customHeight="1">
      <c r="A12" s="65" t="s">
        <v>110</v>
      </c>
      <c r="B12" s="69">
        <v>34</v>
      </c>
      <c r="C12" s="70">
        <v>34</v>
      </c>
      <c r="D12" s="71"/>
      <c r="E12" s="70">
        <v>34</v>
      </c>
      <c r="F12" s="69" t="s">
        <v>1</v>
      </c>
      <c r="G12" s="65"/>
    </row>
    <row r="13" spans="1:7">
      <c r="A13" s="65" t="s">
        <v>2</v>
      </c>
      <c r="B13" s="69">
        <v>34</v>
      </c>
      <c r="C13" s="70">
        <v>34</v>
      </c>
      <c r="D13" s="71"/>
      <c r="E13" s="70">
        <f xml:space="preserve"> C13 + D13</f>
        <v>34</v>
      </c>
      <c r="F13" s="69" t="s">
        <v>3</v>
      </c>
      <c r="G13" s="65"/>
    </row>
    <row r="14" spans="1:7">
      <c r="A14" s="65" t="s">
        <v>4</v>
      </c>
      <c r="B14" s="69" t="s">
        <v>24</v>
      </c>
      <c r="C14" s="70">
        <v>40.200000000000003</v>
      </c>
      <c r="D14" s="71"/>
      <c r="E14" s="70">
        <f xml:space="preserve"> C14 + D14</f>
        <v>40.200000000000003</v>
      </c>
      <c r="F14" s="69" t="s">
        <v>1</v>
      </c>
      <c r="G14" s="65"/>
    </row>
    <row r="15" spans="1:7">
      <c r="A15" s="65" t="s">
        <v>5</v>
      </c>
      <c r="B15" s="69" t="s">
        <v>38</v>
      </c>
      <c r="C15" s="70">
        <v>29.12</v>
      </c>
      <c r="D15" s="72">
        <v>13.31</v>
      </c>
      <c r="E15" s="70">
        <f>+C15+D15</f>
        <v>42.43</v>
      </c>
      <c r="F15" s="69" t="s">
        <v>1</v>
      </c>
      <c r="G15" s="65"/>
    </row>
    <row r="16" spans="1:7" ht="14.25">
      <c r="A16" s="65" t="s">
        <v>196</v>
      </c>
      <c r="B16" s="69">
        <v>15</v>
      </c>
      <c r="C16" s="70">
        <v>15</v>
      </c>
      <c r="D16" s="72"/>
      <c r="E16" s="70">
        <f>+C16+D16</f>
        <v>15</v>
      </c>
      <c r="F16" s="38" t="s">
        <v>1</v>
      </c>
    </row>
    <row r="17" spans="1:7" s="77" customFormat="1">
      <c r="A17" s="73" t="s">
        <v>6</v>
      </c>
      <c r="B17" s="74">
        <v>31</v>
      </c>
      <c r="C17" s="75">
        <v>31</v>
      </c>
      <c r="D17" s="76"/>
      <c r="E17" s="70">
        <f>+C17+D17</f>
        <v>31</v>
      </c>
      <c r="F17" s="74" t="s">
        <v>1</v>
      </c>
      <c r="G17" s="73"/>
    </row>
    <row r="18" spans="1:7">
      <c r="A18" s="65" t="s">
        <v>7</v>
      </c>
      <c r="B18" s="69">
        <v>32</v>
      </c>
      <c r="C18" s="70">
        <v>32</v>
      </c>
      <c r="D18" s="71"/>
      <c r="E18" s="70">
        <f>+C18+D18</f>
        <v>32</v>
      </c>
      <c r="F18" s="69" t="s">
        <v>3</v>
      </c>
      <c r="G18" s="65"/>
    </row>
    <row r="19" spans="1:7" ht="14.25">
      <c r="A19" s="65" t="s">
        <v>197</v>
      </c>
      <c r="B19" s="69">
        <v>26</v>
      </c>
      <c r="C19" s="70">
        <v>26</v>
      </c>
      <c r="D19" s="71"/>
      <c r="E19" s="70">
        <f>+C19+D19</f>
        <v>26</v>
      </c>
      <c r="F19" s="69"/>
      <c r="G19" s="65"/>
    </row>
    <row r="20" spans="1:7" ht="12.75" customHeight="1">
      <c r="A20" s="65" t="s">
        <v>8</v>
      </c>
      <c r="B20" s="69">
        <v>29</v>
      </c>
      <c r="C20" s="70">
        <v>29</v>
      </c>
      <c r="D20" s="71"/>
      <c r="E20" s="70">
        <f t="shared" ref="E20:E26" si="0" xml:space="preserve"> C20 + D20</f>
        <v>29</v>
      </c>
      <c r="F20" s="69" t="s">
        <v>3</v>
      </c>
      <c r="G20" s="65"/>
    </row>
    <row r="21" spans="1:7" ht="12.75" customHeight="1">
      <c r="A21" s="65" t="s">
        <v>198</v>
      </c>
      <c r="B21" s="69" t="s">
        <v>41</v>
      </c>
      <c r="C21" s="70">
        <v>37.76</v>
      </c>
      <c r="D21" s="72"/>
      <c r="E21" s="70">
        <f t="shared" si="0"/>
        <v>37.76</v>
      </c>
      <c r="F21" s="69" t="s">
        <v>1</v>
      </c>
      <c r="G21" s="65"/>
    </row>
    <row r="22" spans="1:7" ht="12.75" customHeight="1">
      <c r="A22" s="65" t="s">
        <v>199</v>
      </c>
      <c r="B22" s="69" t="s">
        <v>23</v>
      </c>
      <c r="C22" s="70">
        <f>42.2*(1-D22/100)</f>
        <v>35.020746887966801</v>
      </c>
      <c r="D22" s="72">
        <f xml:space="preserve"> (20.5 / 120.5) * 100</f>
        <v>17.012448132780083</v>
      </c>
      <c r="E22" s="70">
        <f t="shared" si="0"/>
        <v>52.033195020746888</v>
      </c>
      <c r="F22" s="69" t="s">
        <v>3</v>
      </c>
      <c r="G22" s="65"/>
    </row>
    <row r="23" spans="1:7" ht="12.75" customHeight="1">
      <c r="A23" s="65" t="s">
        <v>29</v>
      </c>
      <c r="B23" s="69">
        <v>40</v>
      </c>
      <c r="C23" s="70">
        <v>40</v>
      </c>
      <c r="D23" s="72"/>
      <c r="E23" s="70">
        <f t="shared" si="0"/>
        <v>40</v>
      </c>
      <c r="F23" s="69" t="s">
        <v>1</v>
      </c>
      <c r="G23" s="65"/>
    </row>
    <row r="24" spans="1:7" ht="14.25">
      <c r="A24" s="65" t="s">
        <v>179</v>
      </c>
      <c r="B24" s="69">
        <v>18</v>
      </c>
      <c r="C24" s="70">
        <v>18</v>
      </c>
      <c r="D24" s="71"/>
      <c r="E24" s="70">
        <f t="shared" si="0"/>
        <v>18</v>
      </c>
      <c r="F24" s="69" t="s">
        <v>1</v>
      </c>
      <c r="G24" s="65"/>
    </row>
    <row r="25" spans="1:7">
      <c r="A25" s="65" t="s">
        <v>9</v>
      </c>
      <c r="B25" s="69">
        <v>30</v>
      </c>
      <c r="C25" s="70">
        <v>30</v>
      </c>
      <c r="D25" s="71"/>
      <c r="E25" s="70">
        <f t="shared" si="0"/>
        <v>30</v>
      </c>
      <c r="F25" s="69" t="s">
        <v>3</v>
      </c>
      <c r="G25" s="65"/>
    </row>
    <row r="26" spans="1:7">
      <c r="A26" s="78" t="s">
        <v>10</v>
      </c>
      <c r="B26" s="69">
        <v>24</v>
      </c>
      <c r="C26" s="70">
        <v>24</v>
      </c>
      <c r="D26" s="71"/>
      <c r="E26" s="70">
        <f t="shared" si="0"/>
        <v>24</v>
      </c>
      <c r="F26" s="69" t="s">
        <v>1</v>
      </c>
      <c r="G26" s="65"/>
    </row>
    <row r="27" spans="1:7" ht="14.25">
      <c r="A27" s="78" t="s">
        <v>200</v>
      </c>
      <c r="B27" s="69">
        <v>36</v>
      </c>
      <c r="C27" s="70">
        <v>36</v>
      </c>
      <c r="D27" s="71">
        <v>0</v>
      </c>
      <c r="E27" s="70">
        <v>36</v>
      </c>
      <c r="F27" s="38" t="s">
        <v>1</v>
      </c>
      <c r="G27" s="65"/>
    </row>
    <row r="28" spans="1:7" ht="14.25">
      <c r="A28" s="65" t="s">
        <v>201</v>
      </c>
      <c r="B28" s="69">
        <v>37</v>
      </c>
      <c r="C28" s="70">
        <v>37</v>
      </c>
      <c r="D28" s="71"/>
      <c r="E28" s="70">
        <f t="shared" ref="E28:E45" si="1" xml:space="preserve"> C28 + D28</f>
        <v>37</v>
      </c>
      <c r="F28" s="69" t="s">
        <v>3</v>
      </c>
      <c r="G28" s="65"/>
    </row>
    <row r="29" spans="1:7">
      <c r="A29" s="65" t="s">
        <v>11</v>
      </c>
      <c r="B29" s="69">
        <v>30</v>
      </c>
      <c r="C29" s="70">
        <v>27.37</v>
      </c>
      <c r="D29" s="72">
        <v>13.5</v>
      </c>
      <c r="E29" s="70">
        <f t="shared" si="1"/>
        <v>40.870000000000005</v>
      </c>
      <c r="F29" s="79" t="s">
        <v>1</v>
      </c>
      <c r="G29" s="65"/>
    </row>
    <row r="30" spans="1:7">
      <c r="A30" s="65" t="s">
        <v>12</v>
      </c>
      <c r="B30" s="69">
        <v>28</v>
      </c>
      <c r="C30" s="70">
        <v>28</v>
      </c>
      <c r="D30" s="72">
        <v>2.8</v>
      </c>
      <c r="E30" s="70">
        <f t="shared" si="1"/>
        <v>30.8</v>
      </c>
      <c r="F30" s="69" t="s">
        <v>1</v>
      </c>
      <c r="G30" s="65"/>
    </row>
    <row r="31" spans="1:7" ht="12.75" customHeight="1">
      <c r="A31" s="65" t="s">
        <v>13</v>
      </c>
      <c r="B31" s="69" t="s">
        <v>22</v>
      </c>
      <c r="C31" s="70">
        <v>28.36</v>
      </c>
      <c r="D31" s="72">
        <v>9.09</v>
      </c>
      <c r="E31" s="70">
        <f t="shared" si="1"/>
        <v>37.450000000000003</v>
      </c>
      <c r="F31" s="69" t="s">
        <v>1</v>
      </c>
      <c r="G31" s="65"/>
    </row>
    <row r="32" spans="1:7">
      <c r="A32" s="65" t="s">
        <v>14</v>
      </c>
      <c r="B32" s="69">
        <v>35</v>
      </c>
      <c r="C32" s="70">
        <v>35</v>
      </c>
      <c r="D32" s="71"/>
      <c r="E32" s="70">
        <f t="shared" si="1"/>
        <v>35</v>
      </c>
      <c r="F32" s="69" t="s">
        <v>1</v>
      </c>
      <c r="G32" s="65"/>
    </row>
    <row r="33" spans="1:7" ht="13.5" customHeight="1">
      <c r="A33" s="65" t="s">
        <v>15</v>
      </c>
      <c r="B33" s="69">
        <v>35</v>
      </c>
      <c r="C33" s="70">
        <v>35</v>
      </c>
      <c r="D33" s="71"/>
      <c r="E33" s="70">
        <f t="shared" si="1"/>
        <v>35</v>
      </c>
      <c r="F33" s="69" t="s">
        <v>1</v>
      </c>
      <c r="G33" s="65"/>
    </row>
    <row r="34" spans="1:7" ht="13.5" customHeight="1">
      <c r="A34" s="65" t="s">
        <v>202</v>
      </c>
      <c r="B34" s="69">
        <v>33</v>
      </c>
      <c r="C34" s="70">
        <v>33</v>
      </c>
      <c r="D34" s="71"/>
      <c r="E34" s="70">
        <f t="shared" si="1"/>
        <v>33</v>
      </c>
      <c r="F34" s="69" t="s">
        <v>3</v>
      </c>
      <c r="G34" s="65"/>
    </row>
    <row r="35" spans="1:7">
      <c r="A35" s="65" t="s">
        <v>16</v>
      </c>
      <c r="B35" s="69">
        <v>28</v>
      </c>
      <c r="C35" s="70">
        <v>28</v>
      </c>
      <c r="D35" s="72"/>
      <c r="E35" s="70">
        <f t="shared" si="1"/>
        <v>28</v>
      </c>
      <c r="F35" s="69" t="s">
        <v>1</v>
      </c>
      <c r="G35" s="65"/>
    </row>
    <row r="36" spans="1:7">
      <c r="A36" s="65" t="s">
        <v>33</v>
      </c>
      <c r="B36" s="69">
        <v>30</v>
      </c>
      <c r="C36" s="70">
        <v>30</v>
      </c>
      <c r="D36" s="72"/>
      <c r="E36" s="70">
        <f t="shared" si="1"/>
        <v>30</v>
      </c>
      <c r="F36" s="38" t="s">
        <v>3</v>
      </c>
      <c r="G36" s="65"/>
    </row>
    <row r="37" spans="1:7" ht="12.75" customHeight="1">
      <c r="A37" s="65" t="s">
        <v>17</v>
      </c>
      <c r="B37" s="69">
        <v>32</v>
      </c>
      <c r="C37" s="70">
        <v>32</v>
      </c>
      <c r="D37" s="72">
        <v>3.2</v>
      </c>
      <c r="E37" s="70">
        <f t="shared" si="1"/>
        <v>35.200000000000003</v>
      </c>
      <c r="F37" s="69" t="s">
        <v>1</v>
      </c>
      <c r="G37" s="65"/>
    </row>
    <row r="38" spans="1:7" ht="12.75" customHeight="1">
      <c r="A38" s="65" t="s">
        <v>18</v>
      </c>
      <c r="B38" s="69">
        <v>29</v>
      </c>
      <c r="C38" s="70">
        <v>29</v>
      </c>
      <c r="D38" s="72"/>
      <c r="E38" s="70">
        <f t="shared" si="1"/>
        <v>29</v>
      </c>
      <c r="F38" s="69" t="s">
        <v>1</v>
      </c>
      <c r="G38" s="65"/>
    </row>
    <row r="39" spans="1:7" ht="12.75" customHeight="1">
      <c r="A39" s="65" t="s">
        <v>50</v>
      </c>
      <c r="B39" s="69">
        <v>25</v>
      </c>
      <c r="C39" s="70">
        <v>25</v>
      </c>
      <c r="D39" s="72"/>
      <c r="E39" s="70">
        <f t="shared" si="1"/>
        <v>25</v>
      </c>
      <c r="F39" s="69"/>
      <c r="G39" s="65"/>
    </row>
    <row r="40" spans="1:7">
      <c r="A40" s="65" t="s">
        <v>19</v>
      </c>
      <c r="B40" s="69">
        <v>35</v>
      </c>
      <c r="C40" s="70">
        <v>35</v>
      </c>
      <c r="D40" s="71"/>
      <c r="E40" s="70">
        <f t="shared" si="1"/>
        <v>35</v>
      </c>
      <c r="F40" s="69" t="s">
        <v>1</v>
      </c>
      <c r="G40" s="65"/>
    </row>
    <row r="41" spans="1:7">
      <c r="A41" s="65" t="s">
        <v>20</v>
      </c>
      <c r="B41" s="69">
        <v>28</v>
      </c>
      <c r="C41" s="70">
        <v>28</v>
      </c>
      <c r="D41" s="71"/>
      <c r="E41" s="70">
        <f t="shared" si="1"/>
        <v>28</v>
      </c>
      <c r="F41" s="69" t="s">
        <v>3</v>
      </c>
      <c r="G41" s="65"/>
    </row>
    <row r="42" spans="1:7" ht="14.25">
      <c r="A42" s="65" t="s">
        <v>203</v>
      </c>
      <c r="B42" s="69">
        <v>8.5</v>
      </c>
      <c r="C42" s="70">
        <f>100*B42/(100+B42+10*(105/100+130/100+12.01/100))</f>
        <v>6.3813334734724219</v>
      </c>
      <c r="D42" s="72">
        <f>100*(10*(105/100+130/100+12.01/100))/(100+8.5+10*(105/100+130/100+12.01/100))</f>
        <v>18.544155073910858</v>
      </c>
      <c r="E42" s="70">
        <f t="shared" si="1"/>
        <v>24.925488547383281</v>
      </c>
      <c r="F42" s="69" t="s">
        <v>3</v>
      </c>
      <c r="G42" s="65"/>
    </row>
    <row r="43" spans="1:7" ht="13.5" customHeight="1">
      <c r="A43" s="65" t="s">
        <v>21</v>
      </c>
      <c r="B43" s="69" t="s">
        <v>25</v>
      </c>
      <c r="C43" s="70">
        <v>33</v>
      </c>
      <c r="D43" s="71"/>
      <c r="E43" s="70">
        <f t="shared" si="1"/>
        <v>33</v>
      </c>
      <c r="F43" s="69" t="s">
        <v>3</v>
      </c>
      <c r="G43" s="65"/>
    </row>
    <row r="44" spans="1:7" ht="14.25">
      <c r="A44" s="65" t="s">
        <v>204</v>
      </c>
      <c r="B44" s="69">
        <v>30</v>
      </c>
      <c r="C44" s="70">
        <v>30</v>
      </c>
      <c r="D44" s="71"/>
      <c r="E44" s="70">
        <f t="shared" si="1"/>
        <v>30</v>
      </c>
      <c r="F44" s="69" t="s">
        <v>1</v>
      </c>
      <c r="G44" s="65"/>
    </row>
    <row r="45" spans="1:7" ht="12.75" customHeight="1">
      <c r="A45" s="65" t="s">
        <v>205</v>
      </c>
      <c r="B45" s="69">
        <v>35</v>
      </c>
      <c r="C45" s="70">
        <v>32.700000000000003</v>
      </c>
      <c r="D45" s="72">
        <v>6.64</v>
      </c>
      <c r="E45" s="70">
        <f t="shared" si="1"/>
        <v>39.340000000000003</v>
      </c>
      <c r="F45" s="69" t="s">
        <v>1</v>
      </c>
      <c r="G45" s="65"/>
    </row>
    <row r="46" spans="1:7" ht="12.75" customHeight="1" thickBot="1">
      <c r="A46" s="64"/>
      <c r="B46" s="64"/>
      <c r="C46" s="80"/>
      <c r="D46" s="81"/>
      <c r="E46" s="64"/>
      <c r="F46" s="64"/>
    </row>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104" spans="1:1">
      <c r="A104" s="4" t="s">
        <v>103</v>
      </c>
    </row>
  </sheetData>
  <mergeCells count="5">
    <mergeCell ref="B4:B9"/>
    <mergeCell ref="C4:C9"/>
    <mergeCell ref="D4:D9"/>
    <mergeCell ref="E4:E9"/>
    <mergeCell ref="F4:F9"/>
  </mergeCells>
  <phoneticPr fontId="0" type="noConversion"/>
  <printOptions horizontalCentered="1" verticalCentered="1"/>
  <pageMargins left="0.25" right="0.25" top="0.75" bottom="0.75" header="0.3" footer="0.3"/>
  <pageSetup paperSize="9" scale="67"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04"/>
  <sheetViews>
    <sheetView zoomScaleNormal="100" workbookViewId="0">
      <selection activeCell="F41" sqref="F41"/>
    </sheetView>
  </sheetViews>
  <sheetFormatPr defaultColWidth="16.42578125" defaultRowHeight="12.75"/>
  <cols>
    <col min="1" max="1" width="16.5703125" style="40" customWidth="1"/>
    <col min="2" max="2" width="16.85546875" style="40" customWidth="1"/>
    <col min="3" max="3" width="16.42578125" style="40" customWidth="1"/>
    <col min="4" max="4" width="17.42578125" style="40" customWidth="1"/>
    <col min="5" max="5" width="13.7109375" style="40" customWidth="1"/>
    <col min="6" max="6" width="11.140625" style="40" customWidth="1"/>
    <col min="7" max="251" width="9.140625" style="40" customWidth="1"/>
    <col min="252" max="252" width="15" style="40" customWidth="1"/>
    <col min="253" max="253" width="0.7109375" style="40" customWidth="1"/>
    <col min="254" max="254" width="16.85546875" style="40" customWidth="1"/>
    <col min="255" max="255" width="0.85546875" style="40" customWidth="1"/>
    <col min="256" max="16384" width="16.42578125" style="40"/>
  </cols>
  <sheetData>
    <row r="1" spans="1:8">
      <c r="A1" s="39">
        <v>41684</v>
      </c>
    </row>
    <row r="2" spans="1:8" ht="14.25">
      <c r="A2" s="5" t="s">
        <v>194</v>
      </c>
      <c r="B2" s="41"/>
      <c r="C2" s="41"/>
      <c r="D2" s="41"/>
      <c r="E2" s="41"/>
      <c r="F2" s="41"/>
    </row>
    <row r="3" spans="1:8" ht="12.75" customHeight="1" thickBot="1">
      <c r="A3" s="42"/>
      <c r="B3" s="42"/>
      <c r="C3" s="42"/>
      <c r="D3" s="42"/>
      <c r="E3" s="42"/>
      <c r="F3" s="42"/>
    </row>
    <row r="4" spans="1:8" ht="12.75" customHeight="1">
      <c r="A4" s="43"/>
      <c r="B4" s="108" t="s">
        <v>105</v>
      </c>
      <c r="C4" s="108" t="s">
        <v>106</v>
      </c>
      <c r="D4" s="108" t="s">
        <v>107</v>
      </c>
      <c r="E4" s="108" t="s">
        <v>108</v>
      </c>
      <c r="F4" s="108" t="s">
        <v>109</v>
      </c>
    </row>
    <row r="5" spans="1:8" ht="12.75" customHeight="1">
      <c r="B5" s="109"/>
      <c r="C5" s="109"/>
      <c r="D5" s="109"/>
      <c r="E5" s="109"/>
      <c r="F5" s="109"/>
    </row>
    <row r="6" spans="1:8" ht="12.75" customHeight="1">
      <c r="A6" s="44"/>
      <c r="B6" s="109"/>
      <c r="C6" s="109"/>
      <c r="D6" s="109"/>
      <c r="E6" s="109"/>
      <c r="F6" s="109"/>
    </row>
    <row r="7" spans="1:8" ht="12.75" customHeight="1">
      <c r="B7" s="109"/>
      <c r="C7" s="109"/>
      <c r="D7" s="109"/>
      <c r="E7" s="109"/>
      <c r="F7" s="109"/>
    </row>
    <row r="8" spans="1:8" ht="12.75" customHeight="1">
      <c r="A8" s="45" t="s">
        <v>0</v>
      </c>
      <c r="B8" s="109"/>
      <c r="C8" s="109"/>
      <c r="D8" s="109"/>
      <c r="E8" s="109"/>
      <c r="F8" s="109"/>
    </row>
    <row r="9" spans="1:8" ht="12.75" customHeight="1">
      <c r="A9" s="46"/>
      <c r="B9" s="110"/>
      <c r="C9" s="110"/>
      <c r="D9" s="110"/>
      <c r="E9" s="110"/>
      <c r="F9" s="110"/>
    </row>
    <row r="10" spans="1:8" ht="12.75" customHeight="1">
      <c r="E10" s="47"/>
    </row>
    <row r="11" spans="1:8" ht="12.75" customHeight="1">
      <c r="A11" s="45" t="s">
        <v>110</v>
      </c>
      <c r="B11" s="47">
        <v>36</v>
      </c>
      <c r="C11" s="47">
        <v>36</v>
      </c>
      <c r="D11" s="47">
        <v>0</v>
      </c>
      <c r="E11" s="47">
        <v>36</v>
      </c>
      <c r="F11" s="48" t="s">
        <v>1</v>
      </c>
      <c r="G11" s="45"/>
    </row>
    <row r="12" spans="1:8">
      <c r="A12" s="45" t="s">
        <v>2</v>
      </c>
      <c r="B12" s="47">
        <v>34</v>
      </c>
      <c r="C12" s="47">
        <v>34</v>
      </c>
      <c r="D12" s="47">
        <v>0</v>
      </c>
      <c r="E12" s="47">
        <v>34</v>
      </c>
      <c r="F12" s="48" t="s">
        <v>3</v>
      </c>
      <c r="G12" s="45"/>
      <c r="H12" s="49"/>
    </row>
    <row r="13" spans="1:8">
      <c r="A13" s="45" t="s">
        <v>4</v>
      </c>
      <c r="B13" s="47" t="s">
        <v>24</v>
      </c>
      <c r="C13" s="47">
        <v>40.17</v>
      </c>
      <c r="D13" s="47">
        <v>0</v>
      </c>
      <c r="E13" s="47">
        <v>40.17</v>
      </c>
      <c r="F13" s="48" t="s">
        <v>1</v>
      </c>
      <c r="G13" s="45"/>
    </row>
    <row r="14" spans="1:8">
      <c r="A14" s="45" t="s">
        <v>5</v>
      </c>
      <c r="B14" s="47" t="s">
        <v>38</v>
      </c>
      <c r="C14" s="56">
        <v>29.12</v>
      </c>
      <c r="D14" s="47">
        <v>13.75</v>
      </c>
      <c r="E14" s="56">
        <f xml:space="preserve"> C14+D14</f>
        <v>42.870000000000005</v>
      </c>
      <c r="F14" s="48" t="s">
        <v>1</v>
      </c>
      <c r="G14" s="45"/>
    </row>
    <row r="15" spans="1:8" s="51" customFormat="1">
      <c r="A15" s="50" t="s">
        <v>6</v>
      </c>
      <c r="B15" s="47">
        <v>35</v>
      </c>
      <c r="C15" s="47">
        <v>35</v>
      </c>
      <c r="D15" s="47">
        <v>0</v>
      </c>
      <c r="E15" s="47">
        <v>35</v>
      </c>
      <c r="F15" s="48" t="s">
        <v>1</v>
      </c>
      <c r="G15" s="50"/>
    </row>
    <row r="16" spans="1:8">
      <c r="A16" s="45" t="s">
        <v>7</v>
      </c>
      <c r="B16" s="47">
        <v>32</v>
      </c>
      <c r="C16" s="47">
        <v>32</v>
      </c>
      <c r="D16" s="47" t="s">
        <v>60</v>
      </c>
      <c r="E16" s="47">
        <v>32</v>
      </c>
      <c r="F16" s="48" t="s">
        <v>3</v>
      </c>
      <c r="G16" s="45"/>
    </row>
    <row r="17" spans="1:7" ht="12.75" customHeight="1">
      <c r="A17" s="45" t="s">
        <v>8</v>
      </c>
      <c r="B17" s="47">
        <v>28</v>
      </c>
      <c r="C17" s="47">
        <v>28</v>
      </c>
      <c r="D17" s="47"/>
      <c r="E17" s="47">
        <v>28</v>
      </c>
      <c r="F17" s="48" t="s">
        <v>55</v>
      </c>
      <c r="G17" s="45"/>
    </row>
    <row r="18" spans="1:7" ht="12.75" customHeight="1">
      <c r="A18" s="45" t="s">
        <v>184</v>
      </c>
      <c r="B18" s="47" t="s">
        <v>59</v>
      </c>
      <c r="C18" s="47">
        <v>40</v>
      </c>
      <c r="D18" s="47">
        <v>0</v>
      </c>
      <c r="E18" s="47">
        <v>40</v>
      </c>
      <c r="F18" s="52" t="s">
        <v>1</v>
      </c>
      <c r="G18" s="45"/>
    </row>
    <row r="19" spans="1:7" ht="12.75" customHeight="1">
      <c r="A19" s="45" t="s">
        <v>185</v>
      </c>
      <c r="B19" s="47" t="s">
        <v>58</v>
      </c>
      <c r="C19" s="47">
        <v>35.020746887966801</v>
      </c>
      <c r="D19" s="47">
        <v>17.012448132780083</v>
      </c>
      <c r="E19" s="47">
        <v>52.033195020746888</v>
      </c>
      <c r="F19" s="52" t="s">
        <v>3</v>
      </c>
      <c r="G19" s="45"/>
    </row>
    <row r="20" spans="1:7" ht="12.75" customHeight="1">
      <c r="A20" s="45" t="s">
        <v>29</v>
      </c>
      <c r="B20" s="47">
        <v>40</v>
      </c>
      <c r="C20" s="47">
        <v>40</v>
      </c>
      <c r="D20" s="47">
        <v>0</v>
      </c>
      <c r="E20" s="47">
        <v>40</v>
      </c>
      <c r="F20" s="52" t="s">
        <v>54</v>
      </c>
      <c r="G20" s="45"/>
    </row>
    <row r="21" spans="1:7" ht="14.25">
      <c r="A21" s="45" t="s">
        <v>186</v>
      </c>
      <c r="B21" s="47">
        <v>18</v>
      </c>
      <c r="C21" s="47">
        <v>18</v>
      </c>
      <c r="D21" s="47">
        <v>0</v>
      </c>
      <c r="E21" s="47">
        <v>18</v>
      </c>
      <c r="F21" s="52" t="s">
        <v>1</v>
      </c>
      <c r="G21" s="45"/>
    </row>
    <row r="22" spans="1:7">
      <c r="A22" s="45" t="s">
        <v>9</v>
      </c>
      <c r="B22" s="47" t="s">
        <v>55</v>
      </c>
      <c r="C22" s="47" t="s">
        <v>55</v>
      </c>
      <c r="D22" s="47" t="s">
        <v>55</v>
      </c>
      <c r="E22" s="47" t="s">
        <v>55</v>
      </c>
      <c r="F22" s="52" t="s">
        <v>55</v>
      </c>
      <c r="G22" s="45"/>
    </row>
    <row r="23" spans="1:7">
      <c r="A23" s="53" t="s">
        <v>10</v>
      </c>
      <c r="B23" s="47">
        <v>28</v>
      </c>
      <c r="C23" s="47">
        <v>28</v>
      </c>
      <c r="D23" s="47">
        <v>0</v>
      </c>
      <c r="E23" s="47">
        <v>28</v>
      </c>
      <c r="F23" s="52" t="s">
        <v>1</v>
      </c>
      <c r="G23" s="53"/>
    </row>
    <row r="24" spans="1:7" ht="14.25">
      <c r="A24" s="45" t="s">
        <v>153</v>
      </c>
      <c r="B24" s="47">
        <v>37</v>
      </c>
      <c r="C24" s="47">
        <v>37</v>
      </c>
      <c r="D24" s="47">
        <v>0</v>
      </c>
      <c r="E24" s="47">
        <v>37</v>
      </c>
      <c r="F24" s="52" t="s">
        <v>1</v>
      </c>
      <c r="G24" s="45"/>
    </row>
    <row r="25" spans="1:7">
      <c r="A25" s="45" t="s">
        <v>11</v>
      </c>
      <c r="B25" s="47">
        <v>30</v>
      </c>
      <c r="C25" s="47" t="s">
        <v>55</v>
      </c>
      <c r="D25" s="47" t="s">
        <v>57</v>
      </c>
      <c r="E25" s="47">
        <v>40.869999999999997</v>
      </c>
      <c r="F25" s="52" t="s">
        <v>1</v>
      </c>
      <c r="G25" s="45"/>
    </row>
    <row r="26" spans="1:7">
      <c r="A26" s="45" t="s">
        <v>12</v>
      </c>
      <c r="B26" s="47" t="s">
        <v>55</v>
      </c>
      <c r="C26" s="47" t="s">
        <v>55</v>
      </c>
      <c r="D26" s="47" t="s">
        <v>55</v>
      </c>
      <c r="E26" s="47" t="s">
        <v>55</v>
      </c>
      <c r="F26" s="52" t="s">
        <v>55</v>
      </c>
      <c r="G26" s="45"/>
    </row>
    <row r="27" spans="1:7" ht="12.75" customHeight="1">
      <c r="A27" s="45" t="s">
        <v>13</v>
      </c>
      <c r="B27" s="54" t="s">
        <v>56</v>
      </c>
      <c r="C27" s="47" t="s">
        <v>55</v>
      </c>
      <c r="D27" s="47" t="s">
        <v>55</v>
      </c>
      <c r="E27" s="47" t="s">
        <v>55</v>
      </c>
      <c r="F27" s="52" t="s">
        <v>55</v>
      </c>
      <c r="G27" s="45"/>
    </row>
    <row r="28" spans="1:7">
      <c r="A28" s="45" t="s">
        <v>14</v>
      </c>
      <c r="B28" s="47">
        <v>35</v>
      </c>
      <c r="C28" s="47">
        <v>35</v>
      </c>
      <c r="D28" s="47">
        <v>0</v>
      </c>
      <c r="E28" s="47">
        <v>35</v>
      </c>
      <c r="F28" s="52" t="s">
        <v>1</v>
      </c>
      <c r="G28" s="45"/>
    </row>
    <row r="29" spans="1:7" ht="13.5" customHeight="1">
      <c r="A29" s="45" t="s">
        <v>15</v>
      </c>
      <c r="B29" s="47">
        <v>35</v>
      </c>
      <c r="C29" s="47">
        <v>35</v>
      </c>
      <c r="D29" s="47">
        <v>0</v>
      </c>
      <c r="E29" s="47">
        <v>35</v>
      </c>
      <c r="F29" s="52" t="s">
        <v>3</v>
      </c>
      <c r="G29" s="45"/>
    </row>
    <row r="30" spans="1:7" ht="13.5" customHeight="1">
      <c r="A30" s="45" t="s">
        <v>166</v>
      </c>
      <c r="B30" s="47">
        <v>33</v>
      </c>
      <c r="C30" s="47">
        <v>33</v>
      </c>
      <c r="D30" s="47">
        <v>0</v>
      </c>
      <c r="E30" s="47">
        <v>33</v>
      </c>
      <c r="F30" s="52" t="s">
        <v>3</v>
      </c>
      <c r="G30" s="45"/>
    </row>
    <row r="31" spans="1:7">
      <c r="A31" s="45" t="s">
        <v>16</v>
      </c>
      <c r="B31" s="47">
        <v>28</v>
      </c>
      <c r="C31" s="47">
        <v>28</v>
      </c>
      <c r="D31" s="47">
        <v>0</v>
      </c>
      <c r="E31" s="47">
        <v>28</v>
      </c>
      <c r="F31" s="52" t="s">
        <v>1</v>
      </c>
      <c r="G31" s="45"/>
    </row>
    <row r="32" spans="1:7">
      <c r="A32" s="45" t="s">
        <v>33</v>
      </c>
      <c r="B32" s="47">
        <v>34</v>
      </c>
      <c r="C32" s="47">
        <v>34</v>
      </c>
      <c r="D32" s="47">
        <v>0</v>
      </c>
      <c r="E32" s="47">
        <v>34</v>
      </c>
      <c r="F32" s="52" t="s">
        <v>3</v>
      </c>
      <c r="G32" s="45"/>
    </row>
    <row r="33" spans="1:7" ht="12.75" customHeight="1">
      <c r="A33" s="45" t="s">
        <v>17</v>
      </c>
      <c r="B33" s="47">
        <v>34</v>
      </c>
      <c r="C33" s="47">
        <v>34</v>
      </c>
      <c r="D33" s="47">
        <v>3.4</v>
      </c>
      <c r="E33" s="47">
        <v>37.4</v>
      </c>
      <c r="F33" s="52" t="s">
        <v>1</v>
      </c>
      <c r="G33" s="45"/>
    </row>
    <row r="34" spans="1:7" ht="12.75" customHeight="1">
      <c r="A34" s="45" t="s">
        <v>18</v>
      </c>
      <c r="B34" s="47">
        <v>40</v>
      </c>
      <c r="C34" s="47">
        <v>40</v>
      </c>
      <c r="D34" s="47">
        <v>0</v>
      </c>
      <c r="E34" s="47">
        <v>40</v>
      </c>
      <c r="F34" s="52" t="s">
        <v>1</v>
      </c>
      <c r="G34" s="45"/>
    </row>
    <row r="35" spans="1:7">
      <c r="A35" s="45" t="s">
        <v>19</v>
      </c>
      <c r="B35" s="47">
        <v>35</v>
      </c>
      <c r="C35" s="47">
        <v>35</v>
      </c>
      <c r="D35" s="47">
        <v>0</v>
      </c>
      <c r="E35" s="47">
        <v>35</v>
      </c>
      <c r="F35" s="52" t="s">
        <v>1</v>
      </c>
      <c r="G35" s="45"/>
    </row>
    <row r="36" spans="1:7">
      <c r="A36" s="45" t="s">
        <v>20</v>
      </c>
      <c r="B36" s="47">
        <v>28</v>
      </c>
      <c r="C36" s="47">
        <v>28</v>
      </c>
      <c r="D36" s="47">
        <v>0</v>
      </c>
      <c r="E36" s="47">
        <v>28</v>
      </c>
      <c r="F36" s="52" t="s">
        <v>3</v>
      </c>
      <c r="G36" s="45"/>
    </row>
    <row r="37" spans="1:7" ht="14.25">
      <c r="A37" s="45" t="s">
        <v>188</v>
      </c>
      <c r="B37" s="47">
        <v>8.5</v>
      </c>
      <c r="C37" s="56">
        <v>6.366993505666624</v>
      </c>
      <c r="D37" s="56">
        <v>18.727200545314265</v>
      </c>
      <c r="E37" s="56">
        <v>25.094194050980889</v>
      </c>
      <c r="F37" s="52" t="s">
        <v>3</v>
      </c>
      <c r="G37" s="57"/>
    </row>
    <row r="38" spans="1:7" ht="13.5" customHeight="1">
      <c r="A38" s="45" t="s">
        <v>21</v>
      </c>
      <c r="B38" s="47" t="s">
        <v>55</v>
      </c>
      <c r="C38" s="47" t="s">
        <v>55</v>
      </c>
      <c r="D38" s="47" t="s">
        <v>55</v>
      </c>
      <c r="E38" s="47" t="s">
        <v>55</v>
      </c>
      <c r="F38" s="52" t="s">
        <v>55</v>
      </c>
      <c r="G38" s="45"/>
    </row>
    <row r="39" spans="1:7" ht="14.25">
      <c r="A39" s="45" t="s">
        <v>189</v>
      </c>
      <c r="B39" s="47">
        <v>30</v>
      </c>
      <c r="C39" s="47">
        <v>30</v>
      </c>
      <c r="D39" s="47">
        <v>0</v>
      </c>
      <c r="E39" s="47">
        <v>30</v>
      </c>
      <c r="F39" s="52" t="s">
        <v>1</v>
      </c>
      <c r="G39" s="45"/>
    </row>
    <row r="40" spans="1:7" ht="12.75" customHeight="1">
      <c r="A40" s="45" t="s">
        <v>190</v>
      </c>
      <c r="B40" s="47">
        <v>35</v>
      </c>
      <c r="C40" s="47">
        <v>32.634</v>
      </c>
      <c r="D40" s="56">
        <v>6.76</v>
      </c>
      <c r="E40" s="56">
        <v>39.393999999999998</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104" spans="1:1">
      <c r="A104" s="40" t="s">
        <v>103</v>
      </c>
    </row>
  </sheetData>
  <mergeCells count="5">
    <mergeCell ref="B4:B9"/>
    <mergeCell ref="C4:C9"/>
    <mergeCell ref="D4:D9"/>
    <mergeCell ref="E4:E9"/>
    <mergeCell ref="F4:F9"/>
  </mergeCells>
  <conditionalFormatting sqref="D11:D40">
    <cfRule type="cellIs" dxfId="18" priority="1" stopIfTrue="1" operator="equal">
      <formula>0</formula>
    </cfRule>
  </conditionalFormatting>
  <printOptions horizontalCentered="1" verticalCentered="1"/>
  <pageMargins left="0.25" right="0.25" top="0.75" bottom="0.75" header="0.3" footer="0.3"/>
  <pageSetup paperSize="9" scale="77"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5"/>
  <sheetViews>
    <sheetView showGridLines="0" topLeftCell="A85" zoomScaleNormal="100" workbookViewId="0">
      <selection activeCell="I28" sqref="I28"/>
    </sheetView>
  </sheetViews>
  <sheetFormatPr defaultRowHeight="12.75" customHeight="1"/>
  <cols>
    <col min="1" max="1" width="18.140625" style="4" customWidth="1"/>
    <col min="2" max="3" width="16.7109375" style="2" customWidth="1"/>
    <col min="4" max="4" width="16.7109375" style="3" customWidth="1"/>
    <col min="5" max="6" width="16.7109375" style="2" customWidth="1"/>
    <col min="7" max="9" width="9.140625" style="4"/>
    <col min="10" max="10" width="14.85546875" style="4" customWidth="1"/>
    <col min="11" max="11" width="9.140625" style="4"/>
    <col min="12" max="12" width="9" style="4" bestFit="1" customWidth="1"/>
    <col min="13" max="13" width="4.5703125" style="4" bestFit="1" customWidth="1"/>
    <col min="14" max="14" width="9" style="4" bestFit="1" customWidth="1"/>
    <col min="15" max="16384" width="9.140625" style="4"/>
  </cols>
  <sheetData>
    <row r="1" spans="1:19" ht="12.75" customHeight="1">
      <c r="A1" s="1">
        <v>42860</v>
      </c>
    </row>
    <row r="2" spans="1:19" ht="12.75" customHeight="1">
      <c r="A2" s="5" t="s">
        <v>256</v>
      </c>
      <c r="B2" s="6"/>
      <c r="C2" s="6"/>
      <c r="D2" s="7"/>
      <c r="E2" s="6"/>
      <c r="F2" s="6"/>
      <c r="S2" s="8"/>
    </row>
    <row r="3" spans="1:19" ht="12.75" customHeight="1">
      <c r="S3" s="8"/>
    </row>
    <row r="4" spans="1:19" ht="12.75" customHeight="1">
      <c r="A4" s="96" t="s">
        <v>0</v>
      </c>
      <c r="B4" s="93" t="s">
        <v>105</v>
      </c>
      <c r="C4" s="93" t="s">
        <v>106</v>
      </c>
      <c r="D4" s="98" t="s">
        <v>107</v>
      </c>
      <c r="E4" s="93" t="s">
        <v>108</v>
      </c>
      <c r="F4" s="93" t="s">
        <v>109</v>
      </c>
      <c r="S4" s="8"/>
    </row>
    <row r="5" spans="1:19" ht="12.75" customHeight="1">
      <c r="A5" s="96"/>
      <c r="B5" s="94"/>
      <c r="C5" s="94"/>
      <c r="D5" s="99"/>
      <c r="E5" s="94"/>
      <c r="F5" s="94"/>
      <c r="S5" s="8"/>
    </row>
    <row r="6" spans="1:19" ht="12.75" customHeight="1">
      <c r="A6" s="96"/>
      <c r="B6" s="94"/>
      <c r="C6" s="94"/>
      <c r="D6" s="99"/>
      <c r="E6" s="94"/>
      <c r="F6" s="94"/>
      <c r="S6" s="8"/>
    </row>
    <row r="7" spans="1:19" ht="12.75" customHeight="1">
      <c r="A7" s="96"/>
      <c r="B7" s="94"/>
      <c r="C7" s="94"/>
      <c r="D7" s="99"/>
      <c r="E7" s="94"/>
      <c r="F7" s="94"/>
      <c r="S7" s="8"/>
    </row>
    <row r="8" spans="1:19" ht="12.75" customHeight="1">
      <c r="A8" s="96"/>
      <c r="B8" s="94"/>
      <c r="C8" s="94"/>
      <c r="D8" s="99"/>
      <c r="E8" s="94"/>
      <c r="F8" s="94"/>
      <c r="S8" s="8"/>
    </row>
    <row r="9" spans="1:19" ht="12.75" customHeight="1" thickBot="1">
      <c r="A9" s="97"/>
      <c r="B9" s="95"/>
      <c r="C9" s="95"/>
      <c r="D9" s="100"/>
      <c r="E9" s="95"/>
      <c r="F9" s="95"/>
      <c r="S9" s="8"/>
    </row>
    <row r="10" spans="1:19" ht="12.75" customHeight="1">
      <c r="A10" s="11"/>
      <c r="B10" s="13"/>
      <c r="C10" s="13"/>
      <c r="D10" s="14"/>
      <c r="E10" s="13"/>
      <c r="F10" s="13"/>
      <c r="S10" s="8"/>
    </row>
    <row r="11" spans="1:19" ht="12.75" customHeight="1">
      <c r="A11" s="15" t="s">
        <v>130</v>
      </c>
      <c r="B11" s="16">
        <v>30</v>
      </c>
      <c r="C11" s="17">
        <v>30</v>
      </c>
      <c r="D11" s="18" t="s">
        <v>54</v>
      </c>
      <c r="E11" s="17">
        <v>30</v>
      </c>
      <c r="F11" s="16" t="s">
        <v>1</v>
      </c>
      <c r="S11" s="8"/>
    </row>
    <row r="12" spans="1:19" ht="12.75" customHeight="1">
      <c r="A12" s="15" t="s">
        <v>2</v>
      </c>
      <c r="B12" s="16">
        <v>25</v>
      </c>
      <c r="C12" s="17">
        <v>25</v>
      </c>
      <c r="D12" s="18" t="s">
        <v>54</v>
      </c>
      <c r="E12" s="17">
        <v>25</v>
      </c>
      <c r="F12" s="16" t="s">
        <v>3</v>
      </c>
      <c r="S12" s="8"/>
    </row>
    <row r="13" spans="1:19" ht="12.75" customHeight="1">
      <c r="A13" s="15" t="s">
        <v>131</v>
      </c>
      <c r="B13" s="16" t="s">
        <v>244</v>
      </c>
      <c r="C13" s="17">
        <v>33.99</v>
      </c>
      <c r="D13" s="18" t="s">
        <v>54</v>
      </c>
      <c r="E13" s="17">
        <v>33.99</v>
      </c>
      <c r="F13" s="16" t="s">
        <v>1</v>
      </c>
      <c r="S13" s="8"/>
    </row>
    <row r="14" spans="1:19" ht="12.75" customHeight="1">
      <c r="A14" s="15" t="s">
        <v>5</v>
      </c>
      <c r="B14" s="16">
        <v>15</v>
      </c>
      <c r="C14" s="17">
        <v>15</v>
      </c>
      <c r="D14" s="17">
        <v>11.7</v>
      </c>
      <c r="E14" s="17">
        <v>26.7</v>
      </c>
      <c r="F14" s="16" t="s">
        <v>1</v>
      </c>
    </row>
    <row r="15" spans="1:19" ht="12.75" customHeight="1">
      <c r="A15" s="15" t="s">
        <v>132</v>
      </c>
      <c r="B15" s="16">
        <v>24</v>
      </c>
      <c r="C15" s="17">
        <v>24</v>
      </c>
      <c r="D15" s="17" t="s">
        <v>54</v>
      </c>
      <c r="E15" s="17">
        <v>24</v>
      </c>
      <c r="F15" s="16" t="s">
        <v>1</v>
      </c>
    </row>
    <row r="16" spans="1:19" ht="12.75" customHeight="1">
      <c r="A16" s="15" t="s">
        <v>6</v>
      </c>
      <c r="B16" s="16">
        <v>19</v>
      </c>
      <c r="C16" s="16">
        <v>19</v>
      </c>
      <c r="D16" s="16" t="s">
        <v>54</v>
      </c>
      <c r="E16" s="16">
        <v>19</v>
      </c>
      <c r="F16" s="16" t="s">
        <v>1</v>
      </c>
      <c r="G16" s="19"/>
    </row>
    <row r="17" spans="1:6" ht="12.75" customHeight="1">
      <c r="A17" s="15" t="s">
        <v>7</v>
      </c>
      <c r="B17" s="16">
        <v>22</v>
      </c>
      <c r="C17" s="17">
        <v>22</v>
      </c>
      <c r="D17" s="17" t="s">
        <v>54</v>
      </c>
      <c r="E17" s="17">
        <v>22</v>
      </c>
      <c r="F17" s="16" t="s">
        <v>3</v>
      </c>
    </row>
    <row r="18" spans="1:6" ht="12.75" customHeight="1">
      <c r="A18" s="15" t="s">
        <v>133</v>
      </c>
      <c r="B18" s="16">
        <v>20</v>
      </c>
      <c r="C18" s="17">
        <v>20</v>
      </c>
      <c r="D18" s="17" t="s">
        <v>54</v>
      </c>
      <c r="E18" s="17">
        <v>20</v>
      </c>
      <c r="F18" s="16" t="s">
        <v>3</v>
      </c>
    </row>
    <row r="19" spans="1:6" ht="12.75" customHeight="1">
      <c r="A19" s="15" t="s">
        <v>8</v>
      </c>
      <c r="B19" s="16">
        <v>20</v>
      </c>
      <c r="C19" s="17">
        <v>20</v>
      </c>
      <c r="D19" s="17" t="s">
        <v>54</v>
      </c>
      <c r="E19" s="17">
        <v>20</v>
      </c>
      <c r="F19" s="16" t="s">
        <v>3</v>
      </c>
    </row>
    <row r="20" spans="1:6" ht="12.75" customHeight="1">
      <c r="A20" s="15" t="s">
        <v>134</v>
      </c>
      <c r="B20" s="16" t="s">
        <v>252</v>
      </c>
      <c r="C20" s="17">
        <v>34.43</v>
      </c>
      <c r="D20" s="17" t="s">
        <v>54</v>
      </c>
      <c r="E20" s="17">
        <v>34.43</v>
      </c>
      <c r="F20" s="16" t="s">
        <v>1</v>
      </c>
    </row>
    <row r="21" spans="1:6" ht="12.75" customHeight="1">
      <c r="A21" s="15" t="s">
        <v>135</v>
      </c>
      <c r="B21" s="16" t="s">
        <v>246</v>
      </c>
      <c r="C21" s="17">
        <v>15.824999999999999</v>
      </c>
      <c r="D21" s="17">
        <v>14.35</v>
      </c>
      <c r="E21" s="17">
        <v>30.175000000000001</v>
      </c>
      <c r="F21" s="16" t="s">
        <v>3</v>
      </c>
    </row>
    <row r="22" spans="1:6" ht="12.75" customHeight="1">
      <c r="A22" s="15" t="s">
        <v>29</v>
      </c>
      <c r="B22" s="16">
        <v>29</v>
      </c>
      <c r="C22" s="17">
        <v>29</v>
      </c>
      <c r="D22" s="17" t="s">
        <v>54</v>
      </c>
      <c r="E22" s="17">
        <v>29</v>
      </c>
      <c r="F22" s="16" t="s">
        <v>1</v>
      </c>
    </row>
    <row r="23" spans="1:6" ht="12.75" customHeight="1">
      <c r="A23" s="15" t="s">
        <v>136</v>
      </c>
      <c r="B23" s="16">
        <v>19</v>
      </c>
      <c r="C23" s="17">
        <v>19</v>
      </c>
      <c r="D23" s="17" t="s">
        <v>54</v>
      </c>
      <c r="E23" s="17">
        <v>19</v>
      </c>
      <c r="F23" s="16" t="s">
        <v>1</v>
      </c>
    </row>
    <row r="24" spans="1:6" ht="12.75" customHeight="1">
      <c r="A24" s="15" t="s">
        <v>137</v>
      </c>
      <c r="B24" s="16">
        <v>20</v>
      </c>
      <c r="C24" s="17">
        <v>20</v>
      </c>
      <c r="D24" s="17" t="s">
        <v>54</v>
      </c>
      <c r="E24" s="17">
        <v>20</v>
      </c>
      <c r="F24" s="16" t="s">
        <v>1</v>
      </c>
    </row>
    <row r="25" spans="1:6" ht="12.75" customHeight="1">
      <c r="A25" s="15" t="s">
        <v>10</v>
      </c>
      <c r="B25" s="16">
        <v>12.5</v>
      </c>
      <c r="C25" s="17">
        <v>12.5</v>
      </c>
      <c r="D25" s="17" t="s">
        <v>54</v>
      </c>
      <c r="E25" s="17">
        <v>12.5</v>
      </c>
      <c r="F25" s="16" t="s">
        <v>1</v>
      </c>
    </row>
    <row r="26" spans="1:6" s="19" customFormat="1" ht="12.75" customHeight="1">
      <c r="A26" s="15" t="s">
        <v>138</v>
      </c>
      <c r="B26" s="16">
        <v>25</v>
      </c>
      <c r="C26" s="16">
        <v>25</v>
      </c>
      <c r="D26" s="16">
        <v>0</v>
      </c>
      <c r="E26" s="16">
        <v>25</v>
      </c>
      <c r="F26" s="16" t="s">
        <v>1</v>
      </c>
    </row>
    <row r="27" spans="1:6" ht="12.75" customHeight="1">
      <c r="A27" s="15" t="s">
        <v>140</v>
      </c>
      <c r="B27" s="16">
        <v>27.5</v>
      </c>
      <c r="C27" s="17">
        <v>27.392749999999999</v>
      </c>
      <c r="D27" s="17">
        <v>3.9</v>
      </c>
      <c r="E27" s="17">
        <v>31.292750000000002</v>
      </c>
      <c r="F27" s="16" t="s">
        <v>3</v>
      </c>
    </row>
    <row r="28" spans="1:6" ht="12.75" customHeight="1">
      <c r="A28" s="15" t="s">
        <v>139</v>
      </c>
      <c r="B28" s="16">
        <v>23.4</v>
      </c>
      <c r="C28" s="17">
        <v>22.59</v>
      </c>
      <c r="D28" s="17">
        <v>7.38</v>
      </c>
      <c r="E28" s="17">
        <v>29.97</v>
      </c>
      <c r="F28" s="16" t="s">
        <v>1</v>
      </c>
    </row>
    <row r="29" spans="1:6" ht="12.75" customHeight="1">
      <c r="A29" s="15" t="s">
        <v>12</v>
      </c>
      <c r="B29" s="16">
        <v>22</v>
      </c>
      <c r="C29" s="17">
        <v>22</v>
      </c>
      <c r="D29" s="17">
        <v>2.2000000000000002</v>
      </c>
      <c r="E29" s="17">
        <v>24.2</v>
      </c>
      <c r="F29" s="16" t="s">
        <v>1</v>
      </c>
    </row>
    <row r="30" spans="1:6" ht="12.75" customHeight="1">
      <c r="A30" s="15" t="s">
        <v>249</v>
      </c>
      <c r="B30" s="16">
        <v>15</v>
      </c>
      <c r="C30" s="17">
        <v>15</v>
      </c>
      <c r="D30" s="17" t="s">
        <v>54</v>
      </c>
      <c r="E30" s="17">
        <v>15</v>
      </c>
      <c r="F30" s="16" t="s">
        <v>3</v>
      </c>
    </row>
    <row r="31" spans="1:6" ht="12.75" customHeight="1">
      <c r="A31" s="15" t="s">
        <v>141</v>
      </c>
      <c r="B31" s="16" t="s">
        <v>247</v>
      </c>
      <c r="C31" s="17">
        <v>22.47</v>
      </c>
      <c r="D31" s="17">
        <v>6.75</v>
      </c>
      <c r="E31" s="17">
        <v>29.22</v>
      </c>
      <c r="F31" s="16" t="s">
        <v>1</v>
      </c>
    </row>
    <row r="32" spans="1:6" ht="12.75" customHeight="1">
      <c r="A32" s="15" t="s">
        <v>49</v>
      </c>
      <c r="B32" s="16">
        <v>30</v>
      </c>
      <c r="C32" s="17">
        <v>30</v>
      </c>
      <c r="D32" s="17" t="s">
        <v>54</v>
      </c>
      <c r="E32" s="17">
        <v>30</v>
      </c>
      <c r="F32" s="16" t="s">
        <v>1</v>
      </c>
    </row>
    <row r="33" spans="1:6" ht="12.75" customHeight="1">
      <c r="A33" s="15" t="s">
        <v>142</v>
      </c>
      <c r="B33" s="16">
        <v>25</v>
      </c>
      <c r="C33" s="17">
        <v>25</v>
      </c>
      <c r="D33" s="17" t="s">
        <v>54</v>
      </c>
      <c r="E33" s="17">
        <v>25</v>
      </c>
      <c r="F33" s="16" t="s">
        <v>1</v>
      </c>
    </row>
    <row r="34" spans="1:6" ht="12.75" customHeight="1">
      <c r="A34" s="15" t="s">
        <v>143</v>
      </c>
      <c r="B34" s="16">
        <v>28</v>
      </c>
      <c r="C34" s="17">
        <v>28</v>
      </c>
      <c r="D34" s="17" t="s">
        <v>54</v>
      </c>
      <c r="E34" s="17">
        <v>28</v>
      </c>
      <c r="F34" s="16" t="s">
        <v>3</v>
      </c>
    </row>
    <row r="35" spans="1:6" ht="12.75" customHeight="1">
      <c r="A35" s="15" t="s">
        <v>16</v>
      </c>
      <c r="B35" s="16">
        <v>25</v>
      </c>
      <c r="C35" s="17">
        <v>25</v>
      </c>
      <c r="D35" s="17" t="s">
        <v>54</v>
      </c>
      <c r="E35" s="17">
        <v>25</v>
      </c>
      <c r="F35" s="16" t="s">
        <v>1</v>
      </c>
    </row>
    <row r="36" spans="1:6" ht="12.75" customHeight="1">
      <c r="A36" s="15" t="s">
        <v>144</v>
      </c>
      <c r="B36" s="16">
        <v>19</v>
      </c>
      <c r="C36" s="17">
        <v>19</v>
      </c>
      <c r="D36" s="17" t="s">
        <v>54</v>
      </c>
      <c r="E36" s="17">
        <v>19</v>
      </c>
      <c r="F36" s="16" t="s">
        <v>3</v>
      </c>
    </row>
    <row r="37" spans="1:6" ht="12.75" customHeight="1">
      <c r="A37" s="15" t="s">
        <v>145</v>
      </c>
      <c r="B37" s="16" t="s">
        <v>248</v>
      </c>
      <c r="C37" s="17">
        <v>28</v>
      </c>
      <c r="D37" s="17">
        <v>1.5</v>
      </c>
      <c r="E37" s="17">
        <v>29.5</v>
      </c>
      <c r="F37" s="16" t="s">
        <v>1</v>
      </c>
    </row>
    <row r="38" spans="1:6" ht="12.75" customHeight="1">
      <c r="A38" s="15" t="s">
        <v>18</v>
      </c>
      <c r="B38" s="16">
        <v>22</v>
      </c>
      <c r="C38" s="17">
        <v>22</v>
      </c>
      <c r="D38" s="17" t="s">
        <v>54</v>
      </c>
      <c r="E38" s="17">
        <v>22</v>
      </c>
      <c r="F38" s="16" t="s">
        <v>3</v>
      </c>
    </row>
    <row r="39" spans="1:6" ht="12.75" customHeight="1">
      <c r="A39" s="15" t="s">
        <v>50</v>
      </c>
      <c r="B39" s="16">
        <v>17</v>
      </c>
      <c r="C39" s="17">
        <v>17</v>
      </c>
      <c r="D39" s="17" t="s">
        <v>54</v>
      </c>
      <c r="E39" s="17">
        <v>17</v>
      </c>
      <c r="F39" s="16" t="s">
        <v>3</v>
      </c>
    </row>
    <row r="40" spans="1:6" ht="12.75" customHeight="1">
      <c r="A40" s="15" t="s">
        <v>19</v>
      </c>
      <c r="B40" s="16">
        <v>25</v>
      </c>
      <c r="C40" s="17">
        <v>25</v>
      </c>
      <c r="D40" s="17" t="s">
        <v>54</v>
      </c>
      <c r="E40" s="17">
        <v>25</v>
      </c>
      <c r="F40" s="16" t="s">
        <v>1</v>
      </c>
    </row>
    <row r="41" spans="1:6" ht="12.75" customHeight="1">
      <c r="A41" s="15" t="s">
        <v>20</v>
      </c>
      <c r="B41" s="16">
        <v>22</v>
      </c>
      <c r="C41" s="17">
        <v>22</v>
      </c>
      <c r="D41" s="17" t="s">
        <v>54</v>
      </c>
      <c r="E41" s="17">
        <v>22</v>
      </c>
      <c r="F41" s="16" t="s">
        <v>3</v>
      </c>
    </row>
    <row r="42" spans="1:6" ht="12.75" customHeight="1">
      <c r="A42" s="15" t="s">
        <v>146</v>
      </c>
      <c r="B42" s="16">
        <v>8.5</v>
      </c>
      <c r="C42" s="17">
        <v>6.7023710000000003</v>
      </c>
      <c r="D42" s="17">
        <v>14.446211</v>
      </c>
      <c r="E42" s="17">
        <v>21.148581</v>
      </c>
      <c r="F42" s="16" t="s">
        <v>3</v>
      </c>
    </row>
    <row r="43" spans="1:6" ht="12.75" customHeight="1">
      <c r="A43" s="15" t="s">
        <v>254</v>
      </c>
      <c r="B43" s="16">
        <v>20</v>
      </c>
      <c r="C43" s="17">
        <v>20</v>
      </c>
      <c r="D43" s="18" t="s">
        <v>54</v>
      </c>
      <c r="E43" s="17">
        <v>20</v>
      </c>
      <c r="F43" s="16" t="s">
        <v>3</v>
      </c>
    </row>
    <row r="44" spans="1:6" ht="12.75" customHeight="1">
      <c r="A44" s="20" t="s">
        <v>147</v>
      </c>
      <c r="B44" s="21">
        <v>20</v>
      </c>
      <c r="C44" s="22">
        <v>20</v>
      </c>
      <c r="D44" s="22" t="s">
        <v>54</v>
      </c>
      <c r="E44" s="22">
        <v>20</v>
      </c>
      <c r="F44" s="21" t="s">
        <v>1</v>
      </c>
    </row>
    <row r="45" spans="1:6" ht="12.75" customHeight="1">
      <c r="A45" s="20" t="s">
        <v>148</v>
      </c>
      <c r="B45" s="21">
        <v>35</v>
      </c>
      <c r="C45" s="22">
        <v>32.887112000000002</v>
      </c>
      <c r="D45" s="22">
        <v>6.0368219999999999</v>
      </c>
      <c r="E45" s="22">
        <v>38.923934000000003</v>
      </c>
      <c r="F45" s="21" t="s">
        <v>1</v>
      </c>
    </row>
    <row r="46" spans="1:6" ht="12.75" customHeight="1" thickBot="1">
      <c r="A46" s="23"/>
      <c r="B46" s="24"/>
      <c r="C46" s="25"/>
      <c r="D46" s="25"/>
      <c r="E46" s="25"/>
      <c r="F46" s="24"/>
    </row>
    <row r="47" spans="1:6" ht="12.75" customHeight="1">
      <c r="A47" s="20"/>
      <c r="B47" s="21"/>
      <c r="C47" s="22"/>
      <c r="D47" s="22"/>
      <c r="E47" s="22"/>
      <c r="F47" s="21"/>
    </row>
    <row r="48" spans="1:6" s="29" customFormat="1" ht="12.75" customHeight="1">
      <c r="A48" s="26"/>
      <c r="B48" s="27"/>
      <c r="C48" s="27"/>
      <c r="D48" s="28"/>
      <c r="E48" s="27"/>
      <c r="F48" s="27"/>
    </row>
    <row r="49" spans="1:6" s="29" customFormat="1" ht="12.75" customHeight="1">
      <c r="A49" s="30"/>
      <c r="B49" s="31"/>
      <c r="C49" s="27"/>
      <c r="D49" s="28"/>
      <c r="E49" s="27"/>
      <c r="F49" s="27"/>
    </row>
    <row r="50" spans="1:6" s="29" customFormat="1" ht="12.75" customHeight="1">
      <c r="A50" s="26"/>
      <c r="B50" s="27"/>
      <c r="C50" s="27"/>
      <c r="D50" s="28"/>
      <c r="E50" s="27"/>
      <c r="F50" s="27"/>
    </row>
    <row r="51" spans="1:6" s="29" customFormat="1" ht="12.75" customHeight="1">
      <c r="A51" s="26"/>
      <c r="B51" s="27"/>
      <c r="C51" s="27"/>
      <c r="D51" s="28"/>
      <c r="E51" s="27"/>
      <c r="F51" s="27"/>
    </row>
    <row r="52" spans="1:6" s="33" customFormat="1" ht="12" customHeight="1">
      <c r="A52" s="32"/>
      <c r="B52" s="32"/>
      <c r="C52" s="32"/>
      <c r="D52" s="32"/>
      <c r="E52" s="32"/>
      <c r="F52" s="32"/>
    </row>
    <row r="53" spans="1:6" s="33" customFormat="1" ht="12" customHeight="1">
      <c r="A53" s="32"/>
      <c r="B53" s="32"/>
      <c r="C53" s="32"/>
      <c r="D53" s="32"/>
      <c r="E53" s="32"/>
      <c r="F53" s="32"/>
    </row>
    <row r="54" spans="1:6" s="33" customFormat="1" ht="12" customHeight="1">
      <c r="A54" s="32"/>
      <c r="B54" s="32"/>
      <c r="C54" s="32"/>
      <c r="D54" s="32"/>
      <c r="E54" s="32"/>
      <c r="F54" s="32"/>
    </row>
    <row r="55" spans="1:6" s="33" customFormat="1" ht="12" customHeight="1">
      <c r="A55" s="32"/>
      <c r="B55" s="32"/>
      <c r="C55" s="32"/>
      <c r="D55" s="32"/>
      <c r="E55" s="32"/>
      <c r="F55" s="32"/>
    </row>
    <row r="56" spans="1:6" s="33" customFormat="1" ht="12" customHeight="1">
      <c r="A56" s="32"/>
      <c r="B56" s="32"/>
      <c r="C56" s="32"/>
      <c r="D56" s="32"/>
      <c r="E56" s="32"/>
      <c r="F56" s="32"/>
    </row>
    <row r="57" spans="1:6" s="33" customFormat="1" ht="12" customHeight="1">
      <c r="A57" s="32"/>
      <c r="B57" s="32"/>
      <c r="C57" s="32"/>
      <c r="D57" s="32"/>
      <c r="E57" s="32"/>
      <c r="F57" s="32"/>
    </row>
    <row r="58" spans="1:6" s="33" customFormat="1" ht="12" customHeight="1">
      <c r="A58" s="32"/>
      <c r="B58" s="32"/>
      <c r="C58" s="32"/>
      <c r="D58" s="32"/>
      <c r="E58" s="32"/>
      <c r="F58" s="32"/>
    </row>
    <row r="59" spans="1:6" s="33" customFormat="1" ht="12" customHeight="1">
      <c r="A59" s="32"/>
      <c r="B59" s="32"/>
      <c r="C59" s="32"/>
      <c r="D59" s="32"/>
      <c r="E59" s="32"/>
      <c r="F59" s="32"/>
    </row>
    <row r="60" spans="1:6" s="33" customFormat="1" ht="12" customHeight="1">
      <c r="A60" s="32"/>
      <c r="B60" s="32"/>
      <c r="C60" s="32"/>
      <c r="D60" s="32"/>
      <c r="E60" s="32"/>
      <c r="F60" s="32"/>
    </row>
    <row r="61" spans="1:6" s="33" customFormat="1" ht="12" customHeight="1">
      <c r="A61" s="32"/>
      <c r="B61" s="32"/>
      <c r="C61" s="32"/>
      <c r="D61" s="32"/>
      <c r="E61" s="32"/>
      <c r="F61" s="32"/>
    </row>
    <row r="62" spans="1:6" s="33" customFormat="1" ht="12" customHeight="1">
      <c r="A62" s="32"/>
      <c r="B62" s="32"/>
      <c r="C62" s="32"/>
      <c r="D62" s="32"/>
      <c r="E62" s="32"/>
      <c r="F62" s="32"/>
    </row>
    <row r="63" spans="1:6" s="33" customFormat="1" ht="12" customHeight="1">
      <c r="A63" s="32"/>
      <c r="B63" s="32"/>
      <c r="C63" s="32"/>
      <c r="D63" s="32"/>
      <c r="E63" s="32"/>
      <c r="F63" s="32"/>
    </row>
    <row r="64" spans="1:6" s="33" customFormat="1" ht="12" customHeight="1">
      <c r="A64" s="32"/>
      <c r="B64" s="32"/>
      <c r="C64" s="32"/>
      <c r="D64" s="32"/>
      <c r="E64" s="32"/>
      <c r="F64" s="32"/>
    </row>
    <row r="65" spans="1:6" s="33" customFormat="1" ht="12" customHeight="1">
      <c r="A65" s="32"/>
      <c r="B65" s="32"/>
      <c r="C65" s="32"/>
      <c r="D65" s="32"/>
      <c r="E65" s="32"/>
      <c r="F65" s="32"/>
    </row>
    <row r="66" spans="1:6" s="33" customFormat="1" ht="12" customHeight="1">
      <c r="A66" s="32"/>
      <c r="B66" s="32"/>
      <c r="C66" s="32"/>
      <c r="D66" s="32"/>
      <c r="E66" s="32"/>
      <c r="F66" s="32"/>
    </row>
    <row r="67" spans="1:6" s="33" customFormat="1" ht="12" customHeight="1">
      <c r="A67" s="32"/>
      <c r="B67" s="32"/>
      <c r="C67" s="32"/>
      <c r="D67" s="32"/>
      <c r="E67" s="32"/>
      <c r="F67" s="32"/>
    </row>
    <row r="68" spans="1:6" s="33" customFormat="1" ht="12" customHeight="1">
      <c r="A68" s="34"/>
      <c r="B68" s="34"/>
      <c r="C68" s="34"/>
      <c r="D68" s="34"/>
      <c r="E68" s="34"/>
      <c r="F68" s="34"/>
    </row>
    <row r="69" spans="1:6" s="29" customFormat="1" ht="12" customHeight="1">
      <c r="A69" s="26"/>
      <c r="B69" s="27"/>
      <c r="C69" s="27"/>
      <c r="D69" s="28"/>
      <c r="E69" s="27"/>
      <c r="F69" s="27"/>
    </row>
    <row r="70" spans="1:6" s="29" customFormat="1" ht="12" customHeight="1">
      <c r="A70" s="32"/>
      <c r="B70" s="35"/>
      <c r="C70" s="35"/>
      <c r="D70" s="35"/>
      <c r="E70" s="35"/>
      <c r="F70" s="35"/>
    </row>
    <row r="71" spans="1:6" s="29" customFormat="1" ht="12" customHeight="1">
      <c r="A71" s="32"/>
      <c r="B71" s="32"/>
      <c r="C71" s="32"/>
      <c r="D71" s="32"/>
      <c r="E71" s="32"/>
      <c r="F71" s="32"/>
    </row>
    <row r="72" spans="1:6" s="29" customFormat="1" ht="12" customHeight="1">
      <c r="A72" s="32"/>
      <c r="B72" s="32"/>
      <c r="C72" s="32"/>
      <c r="D72" s="32"/>
      <c r="E72" s="32"/>
      <c r="F72" s="32"/>
    </row>
    <row r="73" spans="1:6" s="29" customFormat="1" ht="12" customHeight="1">
      <c r="A73" s="32"/>
      <c r="B73" s="32"/>
      <c r="C73" s="32"/>
      <c r="D73" s="32"/>
      <c r="E73" s="32"/>
      <c r="F73" s="32"/>
    </row>
    <row r="74" spans="1:6" s="29" customFormat="1" ht="12" customHeight="1">
      <c r="A74" s="32"/>
      <c r="B74" s="32"/>
      <c r="C74" s="32"/>
      <c r="D74" s="32"/>
      <c r="E74" s="32"/>
      <c r="F74" s="32"/>
    </row>
    <row r="75" spans="1:6" s="29" customFormat="1" ht="12" customHeight="1">
      <c r="A75" s="32"/>
      <c r="B75" s="32"/>
      <c r="C75" s="32"/>
      <c r="D75" s="32"/>
      <c r="E75" s="32"/>
      <c r="F75" s="32"/>
    </row>
    <row r="76" spans="1:6" s="29" customFormat="1" ht="12" customHeight="1">
      <c r="A76" s="32"/>
      <c r="B76" s="35"/>
      <c r="C76" s="35"/>
      <c r="D76" s="35"/>
      <c r="E76" s="35"/>
      <c r="F76" s="35"/>
    </row>
    <row r="77" spans="1:6" s="29" customFormat="1" ht="12" customHeight="1">
      <c r="A77" s="32"/>
      <c r="B77" s="32"/>
      <c r="C77" s="32"/>
      <c r="D77" s="32"/>
      <c r="E77" s="32"/>
      <c r="F77" s="32"/>
    </row>
    <row r="78" spans="1:6" s="29" customFormat="1" ht="12" customHeight="1">
      <c r="A78" s="32"/>
      <c r="B78" s="32"/>
      <c r="C78" s="32"/>
      <c r="D78" s="32"/>
      <c r="E78" s="32"/>
      <c r="F78" s="32"/>
    </row>
    <row r="79" spans="1:6" s="29" customFormat="1" ht="12" customHeight="1">
      <c r="A79" s="32"/>
      <c r="B79" s="32"/>
      <c r="C79" s="32"/>
      <c r="D79" s="32"/>
      <c r="E79" s="32"/>
      <c r="F79" s="32"/>
    </row>
    <row r="80" spans="1:6" s="29" customFormat="1" ht="12" customHeight="1">
      <c r="A80" s="32"/>
      <c r="B80" s="32"/>
      <c r="C80" s="32"/>
      <c r="D80" s="32"/>
      <c r="E80" s="32"/>
      <c r="F80" s="32"/>
    </row>
    <row r="81" spans="1:6" s="29" customFormat="1" ht="12" customHeight="1">
      <c r="A81" s="32"/>
      <c r="B81" s="35"/>
      <c r="C81" s="35"/>
      <c r="D81" s="35"/>
      <c r="E81" s="35"/>
      <c r="F81" s="35"/>
    </row>
    <row r="82" spans="1:6" s="29" customFormat="1" ht="12" customHeight="1">
      <c r="A82" s="35"/>
      <c r="B82" s="35"/>
      <c r="C82" s="35"/>
      <c r="D82" s="35"/>
      <c r="E82" s="35"/>
      <c r="F82" s="35"/>
    </row>
    <row r="83" spans="1:6" s="29" customFormat="1" ht="12" customHeight="1">
      <c r="A83" s="35"/>
      <c r="B83" s="35"/>
      <c r="C83" s="35"/>
      <c r="D83" s="35"/>
      <c r="E83" s="35"/>
      <c r="F83" s="35"/>
    </row>
    <row r="84" spans="1:6" s="29" customFormat="1" ht="12" customHeight="1">
      <c r="A84" s="35"/>
      <c r="B84" s="35"/>
      <c r="C84" s="35"/>
      <c r="D84" s="35"/>
      <c r="E84" s="35"/>
      <c r="F84" s="35"/>
    </row>
    <row r="85" spans="1:6" s="29" customFormat="1" ht="12" customHeight="1">
      <c r="A85" s="35"/>
      <c r="B85" s="35"/>
      <c r="C85" s="35"/>
      <c r="D85" s="35"/>
      <c r="E85" s="35"/>
      <c r="F85" s="35"/>
    </row>
    <row r="86" spans="1:6" s="29" customFormat="1" ht="12" customHeight="1">
      <c r="A86" s="35"/>
      <c r="B86" s="35"/>
      <c r="C86" s="35"/>
      <c r="D86" s="35"/>
      <c r="E86" s="35"/>
      <c r="F86" s="35"/>
    </row>
    <row r="87" spans="1:6" s="29" customFormat="1" ht="12" customHeight="1">
      <c r="A87" s="35"/>
      <c r="B87" s="35"/>
      <c r="C87" s="35"/>
      <c r="D87" s="35"/>
      <c r="E87" s="35"/>
      <c r="F87" s="35"/>
    </row>
    <row r="88" spans="1:6" s="29" customFormat="1" ht="12" customHeight="1">
      <c r="A88" s="32"/>
      <c r="B88" s="32"/>
      <c r="C88" s="32"/>
      <c r="D88" s="32"/>
      <c r="E88" s="32"/>
      <c r="F88" s="32"/>
    </row>
    <row r="89" spans="1:6" s="29" customFormat="1" ht="12" customHeight="1">
      <c r="A89" s="32"/>
      <c r="B89" s="32"/>
      <c r="C89" s="32"/>
      <c r="D89" s="32"/>
      <c r="E89" s="32"/>
      <c r="F89" s="32"/>
    </row>
    <row r="90" spans="1:6" s="29" customFormat="1" ht="12" customHeight="1">
      <c r="A90" s="32"/>
      <c r="B90" s="32"/>
      <c r="C90" s="32"/>
      <c r="D90" s="32"/>
      <c r="E90" s="32"/>
      <c r="F90" s="32"/>
    </row>
    <row r="91" spans="1:6" s="29" customFormat="1" ht="12" customHeight="1">
      <c r="A91" s="32"/>
      <c r="B91" s="32"/>
      <c r="C91" s="32"/>
      <c r="D91" s="32"/>
      <c r="E91" s="32"/>
      <c r="F91" s="32"/>
    </row>
    <row r="92" spans="1:6" s="29" customFormat="1" ht="12" customHeight="1">
      <c r="A92" s="32"/>
      <c r="B92" s="32"/>
      <c r="C92" s="32"/>
      <c r="D92" s="32"/>
      <c r="E92" s="32"/>
      <c r="F92" s="32"/>
    </row>
    <row r="93" spans="1:6" s="29" customFormat="1" ht="12" customHeight="1">
      <c r="A93" s="32"/>
      <c r="B93" s="32"/>
      <c r="C93" s="32"/>
      <c r="D93" s="32"/>
      <c r="E93" s="32"/>
      <c r="F93" s="32"/>
    </row>
    <row r="94" spans="1:6" s="29" customFormat="1" ht="12" customHeight="1">
      <c r="A94" s="32"/>
      <c r="B94" s="32"/>
      <c r="C94" s="32"/>
      <c r="D94" s="32"/>
      <c r="E94" s="32"/>
      <c r="F94" s="32"/>
    </row>
    <row r="95" spans="1:6" s="29" customFormat="1" ht="12" customHeight="1">
      <c r="A95" s="32"/>
      <c r="B95" s="32"/>
      <c r="C95" s="32"/>
      <c r="D95" s="32"/>
      <c r="E95" s="32"/>
      <c r="F95" s="32"/>
    </row>
    <row r="96" spans="1:6" s="29" customFormat="1" ht="12" customHeight="1">
      <c r="A96" s="32"/>
      <c r="B96" s="32"/>
      <c r="C96" s="32"/>
      <c r="D96" s="32"/>
      <c r="E96" s="32"/>
      <c r="F96" s="32"/>
    </row>
    <row r="97" spans="1:6" s="29" customFormat="1" ht="12" customHeight="1">
      <c r="A97" s="32"/>
      <c r="B97" s="32"/>
      <c r="C97" s="32"/>
      <c r="D97" s="32"/>
      <c r="E97" s="32"/>
      <c r="F97" s="32"/>
    </row>
    <row r="98" spans="1:6" s="29" customFormat="1" ht="12" customHeight="1">
      <c r="A98" s="32"/>
      <c r="B98" s="32"/>
      <c r="C98" s="32"/>
      <c r="D98" s="32"/>
      <c r="E98" s="32"/>
      <c r="F98" s="32"/>
    </row>
    <row r="99" spans="1:6" s="29" customFormat="1" ht="12" customHeight="1">
      <c r="A99" s="32"/>
      <c r="B99" s="32"/>
      <c r="C99" s="32"/>
      <c r="D99" s="32"/>
      <c r="E99" s="32"/>
      <c r="F99" s="32"/>
    </row>
    <row r="100" spans="1:6" s="29" customFormat="1" ht="12" customHeight="1">
      <c r="A100" s="32"/>
      <c r="B100" s="35"/>
      <c r="C100" s="35"/>
      <c r="D100" s="35"/>
      <c r="E100" s="35"/>
      <c r="F100" s="35"/>
    </row>
    <row r="101" spans="1:6" s="29" customFormat="1" ht="12" customHeight="1">
      <c r="A101" s="32"/>
      <c r="B101" s="35"/>
      <c r="C101" s="35"/>
      <c r="D101" s="35"/>
      <c r="E101" s="35"/>
      <c r="F101" s="35"/>
    </row>
    <row r="102" spans="1:6" s="29" customFormat="1" ht="12" customHeight="1">
      <c r="A102" s="32"/>
      <c r="B102" s="35"/>
      <c r="C102" s="35"/>
      <c r="D102" s="35"/>
      <c r="E102" s="35"/>
      <c r="F102" s="35"/>
    </row>
    <row r="103" spans="1:6" s="29" customFormat="1" ht="12" customHeight="1">
      <c r="A103" s="32"/>
      <c r="B103" s="32"/>
      <c r="C103" s="32"/>
      <c r="D103" s="32"/>
      <c r="E103" s="32"/>
      <c r="F103" s="32"/>
    </row>
    <row r="104" spans="1:6" s="29" customFormat="1" ht="12" customHeight="1">
      <c r="A104" s="32"/>
      <c r="B104" s="32"/>
      <c r="C104" s="32"/>
      <c r="D104" s="32"/>
      <c r="E104" s="32"/>
      <c r="F104" s="32"/>
    </row>
    <row r="105" spans="1:6" s="29" customFormat="1" ht="12" customHeight="1">
      <c r="A105" s="32"/>
      <c r="B105" s="32"/>
      <c r="C105" s="32"/>
      <c r="D105" s="32"/>
      <c r="E105" s="32"/>
      <c r="F105" s="32"/>
    </row>
    <row r="106" spans="1:6" s="29" customFormat="1" ht="12" customHeight="1">
      <c r="A106" s="32"/>
      <c r="B106" s="32"/>
      <c r="C106" s="32"/>
      <c r="D106" s="32"/>
      <c r="E106" s="32"/>
      <c r="F106" s="32"/>
    </row>
    <row r="107" spans="1:6" s="29" customFormat="1" ht="12" customHeight="1">
      <c r="A107" s="32"/>
      <c r="B107" s="32"/>
      <c r="C107" s="32"/>
      <c r="D107" s="32"/>
      <c r="E107" s="32"/>
      <c r="F107" s="32"/>
    </row>
    <row r="108" spans="1:6" s="29" customFormat="1" ht="12" customHeight="1">
      <c r="A108" s="32"/>
      <c r="B108" s="35"/>
      <c r="C108" s="35"/>
      <c r="D108" s="35"/>
      <c r="E108" s="35"/>
      <c r="F108" s="35"/>
    </row>
    <row r="109" spans="1:6" s="29" customFormat="1" ht="12" customHeight="1">
      <c r="A109" s="32"/>
      <c r="B109" s="35"/>
      <c r="C109" s="35"/>
      <c r="D109" s="35"/>
      <c r="E109" s="35"/>
      <c r="F109" s="35"/>
    </row>
    <row r="110" spans="1:6" s="29" customFormat="1" ht="12" customHeight="1">
      <c r="A110" s="32"/>
      <c r="B110" s="35"/>
      <c r="C110" s="35"/>
      <c r="D110" s="35"/>
      <c r="E110" s="35"/>
      <c r="F110" s="35"/>
    </row>
    <row r="112" spans="1:6" ht="12.75" customHeight="1">
      <c r="A112" s="29"/>
    </row>
    <row r="113" spans="1:19" ht="12.75" customHeight="1">
      <c r="A113" s="36"/>
    </row>
    <row r="125" spans="1:19" s="2" customFormat="1" ht="12.75" customHeight="1">
      <c r="A125" s="37"/>
      <c r="D125" s="3"/>
      <c r="G125" s="4"/>
      <c r="H125" s="4"/>
      <c r="I125" s="4"/>
      <c r="J125" s="4"/>
      <c r="K125" s="4"/>
      <c r="L125" s="4"/>
      <c r="M125" s="4"/>
      <c r="N125" s="4"/>
      <c r="O125" s="4"/>
      <c r="P125" s="4"/>
      <c r="Q125" s="4"/>
      <c r="R125" s="4"/>
      <c r="S125" s="4"/>
    </row>
  </sheetData>
  <mergeCells count="6">
    <mergeCell ref="F4:F9"/>
    <mergeCell ref="A4:A9"/>
    <mergeCell ref="B4:B9"/>
    <mergeCell ref="C4:C9"/>
    <mergeCell ref="D4:D9"/>
    <mergeCell ref="E4:E9"/>
  </mergeCells>
  <printOptions horizontalCentered="1" verticalCentered="1"/>
  <pageMargins left="0.25" right="0.25" top="0.75" bottom="0.75" header="0.3" footer="0.3"/>
  <pageSetup paperSize="9" scale="58"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04"/>
  <sheetViews>
    <sheetView zoomScaleNormal="100" workbookViewId="0">
      <selection activeCell="F41" sqref="F41"/>
    </sheetView>
  </sheetViews>
  <sheetFormatPr defaultColWidth="16.42578125" defaultRowHeight="12.75"/>
  <cols>
    <col min="1" max="1" width="16.7109375" style="40" customWidth="1"/>
    <col min="2" max="2" width="16.85546875" style="40" customWidth="1"/>
    <col min="3" max="3" width="16.140625" style="40" customWidth="1"/>
    <col min="4" max="4" width="16.28515625" style="40" customWidth="1"/>
    <col min="5" max="5" width="11" style="40" customWidth="1"/>
    <col min="6" max="6" width="11.140625" style="40" customWidth="1"/>
    <col min="7" max="251" width="9.140625" style="40" customWidth="1"/>
    <col min="252" max="252" width="15" style="40" customWidth="1"/>
    <col min="253" max="253" width="0.7109375" style="40" customWidth="1"/>
    <col min="254" max="254" width="16.85546875" style="40" customWidth="1"/>
    <col min="255" max="255" width="0.85546875" style="40" customWidth="1"/>
    <col min="256" max="16384" width="16.42578125" style="40"/>
  </cols>
  <sheetData>
    <row r="1" spans="1:8">
      <c r="A1" s="39">
        <v>41684</v>
      </c>
    </row>
    <row r="2" spans="1:8" ht="12.75" customHeight="1">
      <c r="A2" s="5" t="s">
        <v>193</v>
      </c>
      <c r="B2" s="41"/>
      <c r="C2" s="41"/>
      <c r="D2" s="41"/>
      <c r="E2" s="41"/>
      <c r="F2" s="41"/>
    </row>
    <row r="3" spans="1:8" ht="12.75" customHeight="1" thickBot="1">
      <c r="A3" s="42"/>
      <c r="B3" s="42"/>
      <c r="C3" s="42"/>
      <c r="D3" s="42"/>
      <c r="E3" s="42"/>
      <c r="F3" s="42"/>
    </row>
    <row r="4" spans="1:8" ht="12.75" customHeight="1">
      <c r="A4" s="43"/>
      <c r="B4" s="108" t="s">
        <v>105</v>
      </c>
      <c r="C4" s="108" t="s">
        <v>106</v>
      </c>
      <c r="D4" s="108" t="s">
        <v>107</v>
      </c>
      <c r="E4" s="108" t="s">
        <v>108</v>
      </c>
      <c r="F4" s="108" t="s">
        <v>109</v>
      </c>
    </row>
    <row r="5" spans="1:8" ht="12.75" customHeight="1">
      <c r="B5" s="109"/>
      <c r="C5" s="109"/>
      <c r="D5" s="109"/>
      <c r="E5" s="109"/>
      <c r="F5" s="109"/>
    </row>
    <row r="6" spans="1:8" ht="12.75" customHeight="1">
      <c r="A6" s="44"/>
      <c r="B6" s="109"/>
      <c r="C6" s="109"/>
      <c r="D6" s="109"/>
      <c r="E6" s="109"/>
      <c r="F6" s="109"/>
    </row>
    <row r="7" spans="1:8" ht="12.75" customHeight="1">
      <c r="B7" s="109"/>
      <c r="C7" s="109"/>
      <c r="D7" s="109"/>
      <c r="E7" s="109"/>
      <c r="F7" s="109"/>
    </row>
    <row r="8" spans="1:8" ht="12.75" customHeight="1">
      <c r="A8" s="45" t="s">
        <v>0</v>
      </c>
      <c r="B8" s="109"/>
      <c r="C8" s="109"/>
      <c r="D8" s="109"/>
      <c r="E8" s="109"/>
      <c r="F8" s="109"/>
    </row>
    <row r="9" spans="1:8" ht="12.75" customHeight="1">
      <c r="A9" s="46"/>
      <c r="B9" s="110"/>
      <c r="C9" s="110"/>
      <c r="D9" s="110"/>
      <c r="E9" s="110"/>
      <c r="F9" s="110"/>
    </row>
    <row r="10" spans="1:8" ht="12.75" customHeight="1">
      <c r="E10" s="47"/>
    </row>
    <row r="11" spans="1:8" ht="12.75" customHeight="1">
      <c r="A11" s="45" t="s">
        <v>110</v>
      </c>
      <c r="B11" s="47">
        <v>36</v>
      </c>
      <c r="C11" s="47">
        <v>36</v>
      </c>
      <c r="D11" s="47">
        <v>0</v>
      </c>
      <c r="E11" s="47">
        <v>36</v>
      </c>
      <c r="F11" s="48" t="s">
        <v>1</v>
      </c>
      <c r="G11" s="45"/>
    </row>
    <row r="12" spans="1:8">
      <c r="A12" s="45" t="s">
        <v>2</v>
      </c>
      <c r="B12" s="47">
        <v>34</v>
      </c>
      <c r="C12" s="47">
        <v>34</v>
      </c>
      <c r="D12" s="47">
        <v>0</v>
      </c>
      <c r="E12" s="47">
        <v>34</v>
      </c>
      <c r="F12" s="48" t="s">
        <v>3</v>
      </c>
      <c r="G12" s="45"/>
      <c r="H12" s="49"/>
    </row>
    <row r="13" spans="1:8">
      <c r="A13" s="45" t="s">
        <v>4</v>
      </c>
      <c r="B13" s="47" t="s">
        <v>24</v>
      </c>
      <c r="C13" s="47">
        <v>40.17</v>
      </c>
      <c r="D13" s="47">
        <v>0</v>
      </c>
      <c r="E13" s="47">
        <v>40.17</v>
      </c>
      <c r="F13" s="48" t="s">
        <v>1</v>
      </c>
      <c r="G13" s="45"/>
    </row>
    <row r="14" spans="1:8">
      <c r="A14" s="45" t="s">
        <v>5</v>
      </c>
      <c r="B14" s="47" t="s">
        <v>38</v>
      </c>
      <c r="C14" s="56">
        <v>29.12</v>
      </c>
      <c r="D14" s="47">
        <v>13.82</v>
      </c>
      <c r="E14" s="56">
        <f xml:space="preserve"> C14+D14</f>
        <v>42.94</v>
      </c>
      <c r="F14" s="48" t="s">
        <v>1</v>
      </c>
      <c r="G14" s="45"/>
    </row>
    <row r="15" spans="1:8" s="51" customFormat="1">
      <c r="A15" s="50" t="s">
        <v>6</v>
      </c>
      <c r="B15" s="47">
        <v>35</v>
      </c>
      <c r="C15" s="47">
        <v>35</v>
      </c>
      <c r="D15" s="47">
        <v>0</v>
      </c>
      <c r="E15" s="47">
        <v>35</v>
      </c>
      <c r="F15" s="48" t="s">
        <v>1</v>
      </c>
      <c r="G15" s="50"/>
    </row>
    <row r="16" spans="1:8">
      <c r="A16" s="45" t="s">
        <v>7</v>
      </c>
      <c r="B16" s="47">
        <v>34</v>
      </c>
      <c r="C16" s="47">
        <v>34</v>
      </c>
      <c r="D16" s="47" t="s">
        <v>60</v>
      </c>
      <c r="E16" s="47">
        <v>34</v>
      </c>
      <c r="F16" s="48" t="s">
        <v>3</v>
      </c>
      <c r="G16" s="45"/>
    </row>
    <row r="17" spans="1:7" ht="12.75" customHeight="1">
      <c r="A17" s="45" t="s">
        <v>8</v>
      </c>
      <c r="B17" s="47">
        <v>28</v>
      </c>
      <c r="C17" s="47">
        <v>28</v>
      </c>
      <c r="D17" s="47"/>
      <c r="E17" s="47">
        <v>28</v>
      </c>
      <c r="F17" s="48" t="s">
        <v>55</v>
      </c>
      <c r="G17" s="45"/>
    </row>
    <row r="18" spans="1:7" ht="12.75" customHeight="1">
      <c r="A18" s="45" t="s">
        <v>184</v>
      </c>
      <c r="B18" s="47" t="s">
        <v>63</v>
      </c>
      <c r="C18" s="56">
        <v>41.66</v>
      </c>
      <c r="D18" s="47">
        <v>0</v>
      </c>
      <c r="E18" s="56">
        <v>41.66</v>
      </c>
      <c r="F18" s="52" t="s">
        <v>1</v>
      </c>
      <c r="G18" s="45"/>
    </row>
    <row r="19" spans="1:7" ht="12.75" customHeight="1">
      <c r="A19" s="45" t="s">
        <v>185</v>
      </c>
      <c r="B19" s="47" t="s">
        <v>62</v>
      </c>
      <c r="C19" s="47">
        <v>39.728033472803347</v>
      </c>
      <c r="D19" s="47">
        <v>16.317991631799163</v>
      </c>
      <c r="E19" s="47">
        <v>56.046025104602506</v>
      </c>
      <c r="F19" s="52" t="s">
        <v>3</v>
      </c>
      <c r="G19" s="45"/>
    </row>
    <row r="20" spans="1:7" ht="12.75" customHeight="1">
      <c r="A20" s="45" t="s">
        <v>29</v>
      </c>
      <c r="B20" s="47">
        <v>40</v>
      </c>
      <c r="C20" s="47">
        <v>40</v>
      </c>
      <c r="D20" s="47">
        <v>0</v>
      </c>
      <c r="E20" s="47">
        <v>40</v>
      </c>
      <c r="F20" s="52" t="s">
        <v>54</v>
      </c>
      <c r="G20" s="45"/>
    </row>
    <row r="21" spans="1:7" ht="14.25">
      <c r="A21" s="45" t="s">
        <v>186</v>
      </c>
      <c r="B21" s="47">
        <v>18</v>
      </c>
      <c r="C21" s="47">
        <v>18</v>
      </c>
      <c r="D21" s="47">
        <v>0</v>
      </c>
      <c r="E21" s="47">
        <v>18</v>
      </c>
      <c r="F21" s="52" t="s">
        <v>1</v>
      </c>
      <c r="G21" s="45"/>
    </row>
    <row r="22" spans="1:7">
      <c r="A22" s="45" t="s">
        <v>9</v>
      </c>
      <c r="B22" s="47" t="s">
        <v>55</v>
      </c>
      <c r="C22" s="47" t="s">
        <v>55</v>
      </c>
      <c r="D22" s="47" t="s">
        <v>55</v>
      </c>
      <c r="E22" s="47" t="s">
        <v>55</v>
      </c>
      <c r="F22" s="52" t="s">
        <v>55</v>
      </c>
      <c r="G22" s="45"/>
    </row>
    <row r="23" spans="1:7">
      <c r="A23" s="53" t="s">
        <v>10</v>
      </c>
      <c r="B23" s="47">
        <v>32</v>
      </c>
      <c r="C23" s="47">
        <v>32</v>
      </c>
      <c r="D23" s="47">
        <v>0</v>
      </c>
      <c r="E23" s="47">
        <v>32</v>
      </c>
      <c r="F23" s="52" t="s">
        <v>1</v>
      </c>
      <c r="G23" s="53"/>
    </row>
    <row r="24" spans="1:7" ht="14.25">
      <c r="A24" s="45" t="s">
        <v>153</v>
      </c>
      <c r="B24" s="47">
        <v>37</v>
      </c>
      <c r="C24" s="47">
        <v>37</v>
      </c>
      <c r="D24" s="47">
        <v>0</v>
      </c>
      <c r="E24" s="47">
        <v>37</v>
      </c>
      <c r="F24" s="52" t="s">
        <v>1</v>
      </c>
      <c r="G24" s="45"/>
    </row>
    <row r="25" spans="1:7">
      <c r="A25" s="45" t="s">
        <v>11</v>
      </c>
      <c r="B25" s="47">
        <v>34.5</v>
      </c>
      <c r="C25" s="47" t="s">
        <v>55</v>
      </c>
      <c r="D25" s="47" t="s">
        <v>61</v>
      </c>
      <c r="E25" s="47">
        <v>46.36</v>
      </c>
      <c r="F25" s="52" t="s">
        <v>1</v>
      </c>
      <c r="G25" s="45"/>
    </row>
    <row r="26" spans="1:7">
      <c r="A26" s="45" t="s">
        <v>12</v>
      </c>
      <c r="B26" s="47" t="s">
        <v>55</v>
      </c>
      <c r="C26" s="47" t="s">
        <v>55</v>
      </c>
      <c r="D26" s="47" t="s">
        <v>55</v>
      </c>
      <c r="E26" s="47" t="s">
        <v>55</v>
      </c>
      <c r="F26" s="52" t="s">
        <v>55</v>
      </c>
      <c r="G26" s="45"/>
    </row>
    <row r="27" spans="1:7" ht="12.75" customHeight="1">
      <c r="A27" s="45" t="s">
        <v>13</v>
      </c>
      <c r="B27" s="54" t="s">
        <v>56</v>
      </c>
      <c r="C27" s="47" t="s">
        <v>55</v>
      </c>
      <c r="D27" s="47" t="s">
        <v>55</v>
      </c>
      <c r="E27" s="47" t="s">
        <v>55</v>
      </c>
      <c r="F27" s="52" t="s">
        <v>55</v>
      </c>
      <c r="G27" s="45"/>
    </row>
    <row r="28" spans="1:7">
      <c r="A28" s="45" t="s">
        <v>14</v>
      </c>
      <c r="B28" s="47">
        <v>34</v>
      </c>
      <c r="C28" s="47">
        <v>34</v>
      </c>
      <c r="D28" s="47">
        <v>0</v>
      </c>
      <c r="E28" s="47">
        <v>34</v>
      </c>
      <c r="F28" s="52" t="s">
        <v>1</v>
      </c>
      <c r="G28" s="45"/>
    </row>
    <row r="29" spans="1:7" ht="13.5" customHeight="1">
      <c r="A29" s="45" t="s">
        <v>15</v>
      </c>
      <c r="B29" s="47">
        <v>35</v>
      </c>
      <c r="C29" s="47">
        <v>35</v>
      </c>
      <c r="D29" s="47">
        <v>0</v>
      </c>
      <c r="E29" s="47">
        <v>35</v>
      </c>
      <c r="F29" s="52" t="s">
        <v>3</v>
      </c>
      <c r="G29" s="45"/>
    </row>
    <row r="30" spans="1:7" ht="13.5" customHeight="1">
      <c r="A30" s="45" t="s">
        <v>166</v>
      </c>
      <c r="B30" s="47">
        <v>33</v>
      </c>
      <c r="C30" s="47">
        <v>33</v>
      </c>
      <c r="D30" s="47">
        <v>0</v>
      </c>
      <c r="E30" s="47">
        <v>33</v>
      </c>
      <c r="F30" s="52" t="s">
        <v>3</v>
      </c>
      <c r="G30" s="45"/>
    </row>
    <row r="31" spans="1:7">
      <c r="A31" s="45" t="s">
        <v>16</v>
      </c>
      <c r="B31" s="47">
        <v>28</v>
      </c>
      <c r="C31" s="47">
        <v>28</v>
      </c>
      <c r="D31" s="47">
        <v>0</v>
      </c>
      <c r="E31" s="47">
        <v>28</v>
      </c>
      <c r="F31" s="52" t="s">
        <v>1</v>
      </c>
      <c r="G31" s="45"/>
    </row>
    <row r="32" spans="1:7">
      <c r="A32" s="45" t="s">
        <v>33</v>
      </c>
      <c r="B32" s="47">
        <v>36</v>
      </c>
      <c r="C32" s="47">
        <v>36</v>
      </c>
      <c r="D32" s="47">
        <v>0</v>
      </c>
      <c r="E32" s="47">
        <v>36</v>
      </c>
      <c r="F32" s="52" t="s">
        <v>3</v>
      </c>
      <c r="G32" s="45"/>
    </row>
    <row r="33" spans="1:7" ht="12.75" customHeight="1">
      <c r="A33" s="45" t="s">
        <v>17</v>
      </c>
      <c r="B33" s="47">
        <v>34</v>
      </c>
      <c r="C33" s="47">
        <v>34</v>
      </c>
      <c r="D33" s="47">
        <v>3.4</v>
      </c>
      <c r="E33" s="47">
        <v>37.4</v>
      </c>
      <c r="F33" s="52" t="s">
        <v>1</v>
      </c>
      <c r="G33" s="45"/>
    </row>
    <row r="34" spans="1:7" ht="12.75" customHeight="1">
      <c r="A34" s="45" t="s">
        <v>18</v>
      </c>
      <c r="B34" s="47">
        <v>40</v>
      </c>
      <c r="C34" s="47">
        <v>40</v>
      </c>
      <c r="D34" s="47">
        <v>0</v>
      </c>
      <c r="E34" s="47">
        <v>40</v>
      </c>
      <c r="F34" s="52" t="s">
        <v>1</v>
      </c>
      <c r="G34" s="45"/>
    </row>
    <row r="35" spans="1:7">
      <c r="A35" s="45" t="s">
        <v>19</v>
      </c>
      <c r="B35" s="47">
        <v>35</v>
      </c>
      <c r="C35" s="47">
        <v>35</v>
      </c>
      <c r="D35" s="47">
        <v>0</v>
      </c>
      <c r="E35" s="47">
        <v>35</v>
      </c>
      <c r="F35" s="52" t="s">
        <v>1</v>
      </c>
      <c r="G35" s="45"/>
    </row>
    <row r="36" spans="1:7">
      <c r="A36" s="45" t="s">
        <v>20</v>
      </c>
      <c r="B36" s="47">
        <v>28</v>
      </c>
      <c r="C36" s="47">
        <v>28</v>
      </c>
      <c r="D36" s="47">
        <v>0</v>
      </c>
      <c r="E36" s="47">
        <v>28</v>
      </c>
      <c r="F36" s="52" t="s">
        <v>3</v>
      </c>
      <c r="G36" s="45"/>
    </row>
    <row r="37" spans="1:7" ht="14.25">
      <c r="A37" s="45" t="s">
        <v>188</v>
      </c>
      <c r="B37" s="47">
        <v>8.5</v>
      </c>
      <c r="C37" s="56">
        <v>6.1371309418257756</v>
      </c>
      <c r="D37" s="56">
        <v>21.661328566106288</v>
      </c>
      <c r="E37" s="55">
        <v>27.798459507932066</v>
      </c>
      <c r="F37" s="52" t="s">
        <v>3</v>
      </c>
      <c r="G37" s="57"/>
    </row>
    <row r="38" spans="1:7" ht="13.5" customHeight="1">
      <c r="A38" s="45" t="s">
        <v>21</v>
      </c>
      <c r="B38" s="47" t="s">
        <v>55</v>
      </c>
      <c r="C38" s="47" t="s">
        <v>55</v>
      </c>
      <c r="D38" s="47" t="s">
        <v>55</v>
      </c>
      <c r="E38" s="47" t="s">
        <v>55</v>
      </c>
      <c r="F38" s="52" t="s">
        <v>55</v>
      </c>
      <c r="G38" s="45"/>
    </row>
    <row r="39" spans="1:7" ht="14.25">
      <c r="A39" s="45" t="s">
        <v>189</v>
      </c>
      <c r="B39" s="47">
        <v>31</v>
      </c>
      <c r="C39" s="47">
        <v>31</v>
      </c>
      <c r="D39" s="47">
        <v>0</v>
      </c>
      <c r="E39" s="47">
        <v>31</v>
      </c>
      <c r="F39" s="52" t="s">
        <v>1</v>
      </c>
      <c r="G39" s="45"/>
    </row>
    <row r="40" spans="1:7" ht="12.75" customHeight="1">
      <c r="A40" s="45" t="s">
        <v>190</v>
      </c>
      <c r="B40" s="47">
        <v>35</v>
      </c>
      <c r="C40" s="47">
        <v>32.609499999999997</v>
      </c>
      <c r="D40" s="56">
        <v>6.83</v>
      </c>
      <c r="E40" s="56">
        <v>39.439499999999995</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104" spans="1:1">
      <c r="A104" s="40" t="s">
        <v>103</v>
      </c>
    </row>
  </sheetData>
  <mergeCells count="5">
    <mergeCell ref="B4:B9"/>
    <mergeCell ref="C4:C9"/>
    <mergeCell ref="D4:D9"/>
    <mergeCell ref="E4:E9"/>
    <mergeCell ref="F4:F9"/>
  </mergeCells>
  <conditionalFormatting sqref="D11:D40">
    <cfRule type="cellIs" dxfId="17" priority="1" stopIfTrue="1" operator="equal">
      <formula>0</formula>
    </cfRule>
  </conditionalFormatting>
  <printOptions horizontalCentered="1" verticalCentered="1"/>
  <pageMargins left="0.25" right="0.25" top="0.75" bottom="0.75" header="0.3" footer="0.3"/>
  <pageSetup paperSize="9" scale="75" orientation="portrait"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04"/>
  <sheetViews>
    <sheetView zoomScaleNormal="100" workbookViewId="0">
      <selection activeCell="F41" sqref="F41"/>
    </sheetView>
  </sheetViews>
  <sheetFormatPr defaultColWidth="16.42578125" defaultRowHeight="12.75"/>
  <cols>
    <col min="1" max="1" width="16.7109375" style="40" customWidth="1"/>
    <col min="2" max="2" width="16.85546875" style="40" customWidth="1"/>
    <col min="3" max="3" width="16.42578125" style="40" customWidth="1"/>
    <col min="4" max="4" width="16.28515625" style="40" customWidth="1"/>
    <col min="5" max="5" width="10" style="40" customWidth="1"/>
    <col min="6" max="6" width="11.140625" style="40" customWidth="1"/>
    <col min="7" max="251" width="9.140625" style="40" customWidth="1"/>
    <col min="252" max="252" width="15" style="40" customWidth="1"/>
    <col min="253" max="253" width="0.7109375" style="40" customWidth="1"/>
    <col min="254" max="254" width="16.85546875" style="40" customWidth="1"/>
    <col min="255" max="255" width="0.85546875" style="40" customWidth="1"/>
    <col min="256" max="16384" width="16.42578125" style="40"/>
  </cols>
  <sheetData>
    <row r="1" spans="1:8">
      <c r="A1" s="39">
        <v>41684</v>
      </c>
    </row>
    <row r="2" spans="1:8" ht="12.75" customHeight="1">
      <c r="A2" s="5" t="s">
        <v>192</v>
      </c>
      <c r="B2" s="41"/>
      <c r="C2" s="41"/>
      <c r="D2" s="41"/>
      <c r="E2" s="41"/>
      <c r="F2" s="41"/>
    </row>
    <row r="3" spans="1:8" ht="12.75" customHeight="1" thickBot="1">
      <c r="A3" s="42"/>
      <c r="B3" s="42"/>
      <c r="C3" s="42"/>
      <c r="D3" s="42"/>
      <c r="E3" s="42"/>
      <c r="F3" s="42"/>
    </row>
    <row r="4" spans="1:8" ht="12.75" customHeight="1">
      <c r="A4" s="43"/>
      <c r="B4" s="108" t="s">
        <v>105</v>
      </c>
      <c r="C4" s="108" t="s">
        <v>106</v>
      </c>
      <c r="D4" s="108" t="s">
        <v>107</v>
      </c>
      <c r="E4" s="108" t="s">
        <v>108</v>
      </c>
      <c r="F4" s="108" t="s">
        <v>109</v>
      </c>
    </row>
    <row r="5" spans="1:8" ht="12.75" customHeight="1">
      <c r="B5" s="109"/>
      <c r="C5" s="109"/>
      <c r="D5" s="109"/>
      <c r="E5" s="109"/>
      <c r="F5" s="109"/>
    </row>
    <row r="6" spans="1:8" ht="12.75" customHeight="1">
      <c r="A6" s="44"/>
      <c r="B6" s="109"/>
      <c r="C6" s="109"/>
      <c r="D6" s="109"/>
      <c r="E6" s="109"/>
      <c r="F6" s="109"/>
    </row>
    <row r="7" spans="1:8" ht="12.75" customHeight="1">
      <c r="B7" s="109"/>
      <c r="C7" s="109"/>
      <c r="D7" s="109"/>
      <c r="E7" s="109"/>
      <c r="F7" s="109"/>
    </row>
    <row r="8" spans="1:8" ht="12.75" customHeight="1">
      <c r="A8" s="45" t="s">
        <v>0</v>
      </c>
      <c r="B8" s="109"/>
      <c r="C8" s="109"/>
      <c r="D8" s="109"/>
      <c r="E8" s="109"/>
      <c r="F8" s="109"/>
    </row>
    <row r="9" spans="1:8" ht="12.75" customHeight="1">
      <c r="A9" s="46"/>
      <c r="B9" s="110"/>
      <c r="C9" s="110"/>
      <c r="D9" s="110"/>
      <c r="E9" s="110"/>
      <c r="F9" s="110"/>
    </row>
    <row r="10" spans="1:8" ht="12.75" customHeight="1">
      <c r="E10" s="47"/>
    </row>
    <row r="11" spans="1:8" ht="12.75" customHeight="1">
      <c r="A11" s="45" t="s">
        <v>110</v>
      </c>
      <c r="B11" s="47">
        <v>36</v>
      </c>
      <c r="C11" s="47">
        <v>36</v>
      </c>
      <c r="D11" s="47">
        <v>0</v>
      </c>
      <c r="E11" s="47">
        <f xml:space="preserve"> C11+D11</f>
        <v>36</v>
      </c>
      <c r="F11" s="48" t="s">
        <v>1</v>
      </c>
      <c r="G11" s="45"/>
    </row>
    <row r="12" spans="1:8">
      <c r="A12" s="45" t="s">
        <v>2</v>
      </c>
      <c r="B12" s="47">
        <v>34</v>
      </c>
      <c r="C12" s="47">
        <v>34</v>
      </c>
      <c r="D12" s="47">
        <v>0</v>
      </c>
      <c r="E12" s="47">
        <f xml:space="preserve"> C12+D12</f>
        <v>34</v>
      </c>
      <c r="F12" s="48" t="s">
        <v>3</v>
      </c>
      <c r="G12" s="45"/>
      <c r="H12" s="49"/>
    </row>
    <row r="13" spans="1:8">
      <c r="A13" s="45" t="s">
        <v>4</v>
      </c>
      <c r="B13" s="47" t="s">
        <v>24</v>
      </c>
      <c r="C13" s="47">
        <v>40.17</v>
      </c>
      <c r="D13" s="47">
        <v>0</v>
      </c>
      <c r="E13" s="47">
        <f xml:space="preserve"> C13+D13</f>
        <v>40.17</v>
      </c>
      <c r="F13" s="48" t="s">
        <v>1</v>
      </c>
      <c r="G13" s="45"/>
    </row>
    <row r="14" spans="1:8">
      <c r="A14" s="45" t="s">
        <v>5</v>
      </c>
      <c r="B14" s="47" t="s">
        <v>38</v>
      </c>
      <c r="C14" s="56">
        <v>29.12</v>
      </c>
      <c r="D14" s="47">
        <v>13.82</v>
      </c>
      <c r="E14" s="56">
        <f xml:space="preserve"> C14+D14</f>
        <v>42.94</v>
      </c>
      <c r="F14" s="48" t="s">
        <v>1</v>
      </c>
      <c r="G14" s="45"/>
    </row>
    <row r="15" spans="1:8" s="51" customFormat="1">
      <c r="A15" s="50" t="s">
        <v>6</v>
      </c>
      <c r="B15" s="47">
        <v>39</v>
      </c>
      <c r="C15" s="47">
        <v>39</v>
      </c>
      <c r="D15" s="47">
        <v>0</v>
      </c>
      <c r="E15" s="47">
        <f xml:space="preserve"> C15+D15</f>
        <v>39</v>
      </c>
      <c r="F15" s="48" t="s">
        <v>1</v>
      </c>
      <c r="G15" s="50"/>
    </row>
    <row r="16" spans="1:8">
      <c r="A16" s="45" t="s">
        <v>7</v>
      </c>
      <c r="B16" s="47">
        <v>34</v>
      </c>
      <c r="C16" s="47">
        <v>34</v>
      </c>
      <c r="D16" s="47" t="s">
        <v>60</v>
      </c>
      <c r="E16" s="47">
        <f xml:space="preserve"> C16</f>
        <v>34</v>
      </c>
      <c r="F16" s="48" t="s">
        <v>3</v>
      </c>
      <c r="G16" s="45"/>
    </row>
    <row r="17" spans="1:7" ht="12.75" customHeight="1">
      <c r="A17" s="45" t="s">
        <v>8</v>
      </c>
      <c r="B17" s="47">
        <v>28</v>
      </c>
      <c r="C17" s="47">
        <v>28</v>
      </c>
      <c r="D17" s="47"/>
      <c r="E17" s="47">
        <v>28</v>
      </c>
      <c r="F17" s="48" t="s">
        <v>55</v>
      </c>
      <c r="G17" s="45"/>
    </row>
    <row r="18" spans="1:7" ht="12.75" customHeight="1">
      <c r="A18" s="45" t="s">
        <v>184</v>
      </c>
      <c r="B18" s="47" t="s">
        <v>63</v>
      </c>
      <c r="C18" s="56">
        <v>41.66</v>
      </c>
      <c r="D18" s="47">
        <v>0</v>
      </c>
      <c r="E18" s="56">
        <f xml:space="preserve"> C18 + D18</f>
        <v>41.66</v>
      </c>
      <c r="F18" s="52" t="s">
        <v>1</v>
      </c>
      <c r="G18" s="45"/>
    </row>
    <row r="19" spans="1:7" ht="12.75" customHeight="1">
      <c r="A19" s="45" t="s">
        <v>185</v>
      </c>
      <c r="B19" s="47" t="s">
        <v>67</v>
      </c>
      <c r="C19" s="47">
        <v>40.481171548117153</v>
      </c>
      <c r="D19" s="47">
        <v>16.317991631799163</v>
      </c>
      <c r="E19" s="47">
        <f xml:space="preserve"> C19 + D19</f>
        <v>56.79916317991632</v>
      </c>
      <c r="F19" s="52" t="s">
        <v>3</v>
      </c>
      <c r="G19" s="45"/>
    </row>
    <row r="20" spans="1:7" ht="12.75" customHeight="1">
      <c r="A20" s="45" t="s">
        <v>29</v>
      </c>
      <c r="B20" s="47">
        <v>35</v>
      </c>
      <c r="C20" s="47">
        <v>35</v>
      </c>
      <c r="D20" s="47">
        <v>0</v>
      </c>
      <c r="E20" s="47">
        <f xml:space="preserve"> C20 + D20</f>
        <v>35</v>
      </c>
      <c r="F20" s="52" t="s">
        <v>54</v>
      </c>
      <c r="G20" s="45"/>
    </row>
    <row r="21" spans="1:7" ht="14.25">
      <c r="A21" s="45" t="s">
        <v>186</v>
      </c>
      <c r="B21" s="47">
        <v>18</v>
      </c>
      <c r="C21" s="47">
        <v>18</v>
      </c>
      <c r="D21" s="47">
        <v>0</v>
      </c>
      <c r="E21" s="47">
        <f xml:space="preserve"> C21 + D21</f>
        <v>18</v>
      </c>
      <c r="F21" s="52" t="s">
        <v>1</v>
      </c>
      <c r="G21" s="45"/>
    </row>
    <row r="22" spans="1:7">
      <c r="A22" s="45" t="s">
        <v>9</v>
      </c>
      <c r="B22" s="47" t="s">
        <v>55</v>
      </c>
      <c r="C22" s="47" t="s">
        <v>55</v>
      </c>
      <c r="D22" s="47" t="s">
        <v>55</v>
      </c>
      <c r="E22" s="47" t="s">
        <v>55</v>
      </c>
      <c r="F22" s="52" t="s">
        <v>55</v>
      </c>
      <c r="G22" s="45"/>
    </row>
    <row r="23" spans="1:7">
      <c r="A23" s="53" t="s">
        <v>10</v>
      </c>
      <c r="B23" s="47">
        <v>36</v>
      </c>
      <c r="C23" s="47">
        <v>36</v>
      </c>
      <c r="D23" s="47">
        <v>0</v>
      </c>
      <c r="E23" s="47">
        <f xml:space="preserve"> C23 + D23</f>
        <v>36</v>
      </c>
      <c r="F23" s="52" t="s">
        <v>1</v>
      </c>
      <c r="G23" s="53"/>
    </row>
    <row r="24" spans="1:7" ht="14.25">
      <c r="A24" s="45" t="s">
        <v>153</v>
      </c>
      <c r="B24" s="47" t="s">
        <v>66</v>
      </c>
      <c r="C24" s="47">
        <v>53.2</v>
      </c>
      <c r="D24" s="47">
        <v>0</v>
      </c>
      <c r="E24" s="47">
        <f xml:space="preserve"> C24 + D24</f>
        <v>53.2</v>
      </c>
      <c r="F24" s="52" t="s">
        <v>1</v>
      </c>
      <c r="G24" s="45"/>
    </row>
    <row r="25" spans="1:7">
      <c r="A25" s="45" t="s">
        <v>11</v>
      </c>
      <c r="B25" s="47">
        <v>37.5</v>
      </c>
      <c r="C25" s="47" t="s">
        <v>55</v>
      </c>
      <c r="D25" s="47" t="s">
        <v>65</v>
      </c>
      <c r="E25" s="47">
        <v>49.98</v>
      </c>
      <c r="F25" s="52" t="s">
        <v>1</v>
      </c>
      <c r="G25" s="45"/>
    </row>
    <row r="26" spans="1:7">
      <c r="A26" s="45" t="s">
        <v>12</v>
      </c>
      <c r="B26" s="47" t="s">
        <v>55</v>
      </c>
      <c r="C26" s="47" t="s">
        <v>55</v>
      </c>
      <c r="D26" s="47" t="s">
        <v>55</v>
      </c>
      <c r="E26" s="47" t="s">
        <v>55</v>
      </c>
      <c r="F26" s="52" t="s">
        <v>55</v>
      </c>
      <c r="G26" s="45"/>
    </row>
    <row r="27" spans="1:7" ht="12.75" customHeight="1">
      <c r="A27" s="45" t="s">
        <v>13</v>
      </c>
      <c r="B27" s="54" t="s">
        <v>64</v>
      </c>
      <c r="C27" s="47" t="s">
        <v>55</v>
      </c>
      <c r="D27" s="47" t="s">
        <v>55</v>
      </c>
      <c r="E27" s="47" t="s">
        <v>55</v>
      </c>
      <c r="F27" s="52" t="s">
        <v>55</v>
      </c>
      <c r="G27" s="45"/>
    </row>
    <row r="28" spans="1:7">
      <c r="A28" s="45" t="s">
        <v>14</v>
      </c>
      <c r="B28" s="47">
        <v>34</v>
      </c>
      <c r="C28" s="47">
        <v>34</v>
      </c>
      <c r="D28" s="47">
        <v>0</v>
      </c>
      <c r="E28" s="47">
        <f xml:space="preserve"> C28 + D28</f>
        <v>34</v>
      </c>
      <c r="F28" s="52" t="s">
        <v>1</v>
      </c>
      <c r="G28" s="45"/>
    </row>
    <row r="29" spans="1:7" ht="13.5" customHeight="1">
      <c r="A29" s="45" t="s">
        <v>15</v>
      </c>
      <c r="B29" s="47">
        <v>35</v>
      </c>
      <c r="C29" s="47">
        <v>35</v>
      </c>
      <c r="D29" s="47">
        <v>0</v>
      </c>
      <c r="E29" s="47">
        <v>35</v>
      </c>
      <c r="F29" s="52" t="s">
        <v>1</v>
      </c>
      <c r="G29" s="45"/>
    </row>
    <row r="30" spans="1:7" ht="13.5" customHeight="1">
      <c r="A30" s="45" t="s">
        <v>166</v>
      </c>
      <c r="B30" s="47">
        <v>33</v>
      </c>
      <c r="C30" s="47">
        <v>33</v>
      </c>
      <c r="D30" s="47">
        <v>0</v>
      </c>
      <c r="E30" s="47">
        <f xml:space="preserve"> C30 + D30</f>
        <v>33</v>
      </c>
      <c r="F30" s="52" t="s">
        <v>3</v>
      </c>
      <c r="G30" s="45"/>
    </row>
    <row r="31" spans="1:7">
      <c r="A31" s="45" t="s">
        <v>16</v>
      </c>
      <c r="B31" s="47">
        <v>21.25</v>
      </c>
      <c r="C31" s="47">
        <v>21.25</v>
      </c>
      <c r="D31" s="47">
        <v>6.75</v>
      </c>
      <c r="E31" s="47">
        <v>28</v>
      </c>
      <c r="F31" s="52" t="s">
        <v>1</v>
      </c>
      <c r="G31" s="45"/>
    </row>
    <row r="32" spans="1:7">
      <c r="A32" s="45" t="s">
        <v>33</v>
      </c>
      <c r="B32" s="47">
        <v>38</v>
      </c>
      <c r="C32" s="47">
        <v>38</v>
      </c>
      <c r="D32" s="47">
        <v>0</v>
      </c>
      <c r="E32" s="47">
        <f xml:space="preserve"> C32 + D32</f>
        <v>38</v>
      </c>
      <c r="F32" s="52" t="s">
        <v>3</v>
      </c>
      <c r="G32" s="45"/>
    </row>
    <row r="33" spans="1:7" ht="12.75" customHeight="1">
      <c r="A33" s="45" t="s">
        <v>17</v>
      </c>
      <c r="B33" s="47">
        <v>34</v>
      </c>
      <c r="C33" s="47">
        <v>34</v>
      </c>
      <c r="D33" s="47">
        <v>3.4</v>
      </c>
      <c r="E33" s="47">
        <v>37.4</v>
      </c>
      <c r="F33" s="52" t="s">
        <v>1</v>
      </c>
      <c r="G33" s="45"/>
    </row>
    <row r="34" spans="1:7" ht="12.75" customHeight="1">
      <c r="A34" s="45" t="s">
        <v>18</v>
      </c>
      <c r="B34" s="47">
        <v>40</v>
      </c>
      <c r="C34" s="47">
        <v>40</v>
      </c>
      <c r="D34" s="47">
        <v>0</v>
      </c>
      <c r="E34" s="47">
        <v>40</v>
      </c>
      <c r="F34" s="52" t="s">
        <v>1</v>
      </c>
      <c r="G34" s="45"/>
    </row>
    <row r="35" spans="1:7">
      <c r="A35" s="45" t="s">
        <v>19</v>
      </c>
      <c r="B35" s="47">
        <v>35</v>
      </c>
      <c r="C35" s="47">
        <v>35</v>
      </c>
      <c r="D35" s="47">
        <v>0</v>
      </c>
      <c r="E35" s="47">
        <f xml:space="preserve"> C35 + D35</f>
        <v>35</v>
      </c>
      <c r="F35" s="52" t="s">
        <v>1</v>
      </c>
      <c r="G35" s="45"/>
    </row>
    <row r="36" spans="1:7">
      <c r="A36" s="45" t="s">
        <v>20</v>
      </c>
      <c r="B36" s="47">
        <v>28</v>
      </c>
      <c r="C36" s="47">
        <v>28</v>
      </c>
      <c r="D36" s="47">
        <v>0</v>
      </c>
      <c r="E36" s="47">
        <f xml:space="preserve"> C36 + D36</f>
        <v>28</v>
      </c>
      <c r="F36" s="52" t="s">
        <v>3</v>
      </c>
      <c r="G36" s="45"/>
    </row>
    <row r="37" spans="1:7" ht="14.25">
      <c r="A37" s="45" t="s">
        <v>188</v>
      </c>
      <c r="B37" s="47">
        <v>9.8000000000000007</v>
      </c>
      <c r="C37" s="56">
        <f>100*B37/(100+B37+12*(108/100+130/100+12/100))</f>
        <v>7.0100143061516453</v>
      </c>
      <c r="D37" s="56">
        <f>100*(12*(108/100+130/100+12/100))/(100+9.8+12*(108/100+130/100+12/100))</f>
        <v>21.459227467811157</v>
      </c>
      <c r="E37" s="47">
        <f xml:space="preserve"> C37 + D37</f>
        <v>28.469241773962803</v>
      </c>
      <c r="F37" s="52" t="s">
        <v>3</v>
      </c>
      <c r="G37" s="57"/>
    </row>
    <row r="38" spans="1:7" ht="13.5" customHeight="1">
      <c r="A38" s="45" t="s">
        <v>21</v>
      </c>
      <c r="B38" s="47" t="s">
        <v>55</v>
      </c>
      <c r="C38" s="47" t="s">
        <v>55</v>
      </c>
      <c r="D38" s="47" t="s">
        <v>55</v>
      </c>
      <c r="E38" s="47" t="s">
        <v>55</v>
      </c>
      <c r="F38" s="52" t="s">
        <v>55</v>
      </c>
      <c r="G38" s="45"/>
    </row>
    <row r="39" spans="1:7" ht="14.25">
      <c r="A39" s="45" t="s">
        <v>189</v>
      </c>
      <c r="B39" s="47">
        <v>31</v>
      </c>
      <c r="C39" s="47">
        <v>31</v>
      </c>
      <c r="D39" s="47">
        <v>0</v>
      </c>
      <c r="E39" s="47">
        <f xml:space="preserve"> C39 + D39</f>
        <v>31</v>
      </c>
      <c r="F39" s="52" t="s">
        <v>1</v>
      </c>
      <c r="G39" s="45"/>
    </row>
    <row r="40" spans="1:7" ht="12.75" customHeight="1">
      <c r="A40" s="45" t="s">
        <v>190</v>
      </c>
      <c r="B40" s="47">
        <v>35</v>
      </c>
      <c r="C40" s="47">
        <v>32.602499999999999</v>
      </c>
      <c r="D40" s="56">
        <v>6.85</v>
      </c>
      <c r="E40" s="56">
        <f>C40+D40</f>
        <v>39.452500000000001</v>
      </c>
      <c r="F40" s="52" t="s">
        <v>1</v>
      </c>
      <c r="G40" s="45"/>
    </row>
    <row r="41" spans="1:7" ht="12.75" customHeight="1" thickBot="1">
      <c r="A41" s="42"/>
      <c r="B41" s="42"/>
      <c r="C41" s="42"/>
      <c r="D41" s="42"/>
      <c r="E41" s="59"/>
      <c r="F41" s="42" t="s">
        <v>3</v>
      </c>
    </row>
    <row r="42" spans="1:7" ht="12.75" customHeight="1">
      <c r="E42" s="47"/>
    </row>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104" spans="1:1">
      <c r="A104" s="40" t="s">
        <v>103</v>
      </c>
    </row>
  </sheetData>
  <mergeCells count="5">
    <mergeCell ref="B4:B9"/>
    <mergeCell ref="C4:C9"/>
    <mergeCell ref="D4:D9"/>
    <mergeCell ref="E4:E9"/>
    <mergeCell ref="F4:F9"/>
  </mergeCells>
  <conditionalFormatting sqref="D11:D40">
    <cfRule type="cellIs" dxfId="16" priority="1" stopIfTrue="1" operator="equal">
      <formula>0</formula>
    </cfRule>
  </conditionalFormatting>
  <printOptions horizontalCentered="1" verticalCentered="1"/>
  <pageMargins left="0.25" right="0.25" top="0.75" bottom="0.75" header="0.3" footer="0.3"/>
  <pageSetup paperSize="9" scale="76" orientation="portrait"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04"/>
  <sheetViews>
    <sheetView zoomScaleNormal="100" workbookViewId="0">
      <selection activeCell="F41" sqref="F41"/>
    </sheetView>
  </sheetViews>
  <sheetFormatPr defaultColWidth="16.42578125" defaultRowHeight="12.75"/>
  <cols>
    <col min="1" max="1" width="17.140625" style="40" customWidth="1"/>
    <col min="2" max="2" width="16.85546875" style="40" customWidth="1"/>
    <col min="3" max="3" width="16.42578125" style="40" customWidth="1"/>
    <col min="4" max="4" width="16.28515625" style="40" customWidth="1"/>
    <col min="5" max="5" width="11.28515625" style="40" customWidth="1"/>
    <col min="6" max="6" width="11.140625" style="40" customWidth="1"/>
    <col min="7" max="251" width="9.140625" style="40" customWidth="1"/>
    <col min="252" max="252" width="15" style="40" customWidth="1"/>
    <col min="253" max="253" width="0.7109375" style="40" customWidth="1"/>
    <col min="254" max="254" width="16.85546875" style="40" customWidth="1"/>
    <col min="255" max="255" width="0.85546875" style="40" customWidth="1"/>
    <col min="256" max="16384" width="16.42578125" style="40"/>
  </cols>
  <sheetData>
    <row r="1" spans="1:8">
      <c r="A1" s="39">
        <v>41684</v>
      </c>
    </row>
    <row r="2" spans="1:8" ht="12.75" customHeight="1">
      <c r="A2" s="5" t="s">
        <v>191</v>
      </c>
      <c r="B2" s="41"/>
      <c r="C2" s="41"/>
      <c r="D2" s="41"/>
      <c r="E2" s="41"/>
      <c r="F2" s="41"/>
    </row>
    <row r="3" spans="1:8" ht="12.75" customHeight="1" thickBot="1">
      <c r="A3" s="42"/>
      <c r="B3" s="42"/>
      <c r="C3" s="42"/>
      <c r="D3" s="42"/>
      <c r="E3" s="42"/>
      <c r="F3" s="42"/>
    </row>
    <row r="4" spans="1:8" ht="12.75" customHeight="1">
      <c r="A4" s="43"/>
      <c r="B4" s="108" t="s">
        <v>105</v>
      </c>
      <c r="C4" s="108" t="s">
        <v>106</v>
      </c>
      <c r="D4" s="108" t="s">
        <v>107</v>
      </c>
      <c r="E4" s="108" t="s">
        <v>108</v>
      </c>
      <c r="F4" s="108" t="s">
        <v>109</v>
      </c>
    </row>
    <row r="5" spans="1:8" ht="12.75" customHeight="1">
      <c r="B5" s="109"/>
      <c r="C5" s="109"/>
      <c r="D5" s="109"/>
      <c r="E5" s="109"/>
      <c r="F5" s="109"/>
    </row>
    <row r="6" spans="1:8" ht="12.75" customHeight="1">
      <c r="A6" s="44"/>
      <c r="B6" s="109"/>
      <c r="C6" s="109"/>
      <c r="D6" s="109"/>
      <c r="E6" s="109"/>
      <c r="F6" s="109"/>
    </row>
    <row r="7" spans="1:8" ht="12.75" customHeight="1">
      <c r="B7" s="109"/>
      <c r="C7" s="109"/>
      <c r="D7" s="109"/>
      <c r="E7" s="109"/>
      <c r="F7" s="109"/>
    </row>
    <row r="8" spans="1:8" ht="12.75" customHeight="1">
      <c r="A8" s="45" t="s">
        <v>0</v>
      </c>
      <c r="B8" s="109"/>
      <c r="C8" s="109"/>
      <c r="D8" s="109"/>
      <c r="E8" s="109"/>
      <c r="F8" s="109"/>
    </row>
    <row r="9" spans="1:8" ht="12.75" customHeight="1">
      <c r="A9" s="46"/>
      <c r="B9" s="110"/>
      <c r="C9" s="110"/>
      <c r="D9" s="110"/>
      <c r="E9" s="110"/>
      <c r="F9" s="110"/>
    </row>
    <row r="10" spans="1:8" ht="12.75" customHeight="1">
      <c r="E10" s="47"/>
    </row>
    <row r="11" spans="1:8" ht="12.75" customHeight="1">
      <c r="A11" s="45" t="s">
        <v>110</v>
      </c>
      <c r="B11" s="47">
        <v>36</v>
      </c>
      <c r="C11" s="47">
        <v>36</v>
      </c>
      <c r="D11" s="47">
        <v>0</v>
      </c>
      <c r="E11" s="47">
        <v>36</v>
      </c>
      <c r="F11" s="48" t="s">
        <v>1</v>
      </c>
      <c r="G11" s="45"/>
    </row>
    <row r="12" spans="1:8">
      <c r="A12" s="45" t="s">
        <v>2</v>
      </c>
      <c r="B12" s="47">
        <v>34</v>
      </c>
      <c r="C12" s="47">
        <v>34</v>
      </c>
      <c r="D12" s="47">
        <v>0</v>
      </c>
      <c r="E12" s="47">
        <v>34</v>
      </c>
      <c r="F12" s="48" t="s">
        <v>3</v>
      </c>
      <c r="G12" s="45"/>
      <c r="H12" s="49"/>
    </row>
    <row r="13" spans="1:8">
      <c r="A13" s="45" t="s">
        <v>4</v>
      </c>
      <c r="B13" s="47" t="s">
        <v>24</v>
      </c>
      <c r="C13" s="47">
        <v>40.17</v>
      </c>
      <c r="D13" s="47">
        <v>0</v>
      </c>
      <c r="E13" s="47">
        <v>40.17</v>
      </c>
      <c r="F13" s="48" t="s">
        <v>1</v>
      </c>
      <c r="G13" s="45"/>
    </row>
    <row r="14" spans="1:8">
      <c r="A14" s="45" t="s">
        <v>5</v>
      </c>
      <c r="B14" s="47" t="s">
        <v>38</v>
      </c>
      <c r="C14" s="56">
        <v>29.12</v>
      </c>
      <c r="D14" s="47">
        <v>13.82</v>
      </c>
      <c r="E14" s="56">
        <f>+C14+D14</f>
        <v>42.94</v>
      </c>
      <c r="F14" s="48" t="s">
        <v>1</v>
      </c>
      <c r="G14" s="45"/>
    </row>
    <row r="15" spans="1:8" s="51" customFormat="1">
      <c r="A15" s="50" t="s">
        <v>6</v>
      </c>
      <c r="B15" s="47">
        <v>39</v>
      </c>
      <c r="C15" s="47">
        <v>39</v>
      </c>
      <c r="D15" s="47">
        <v>0</v>
      </c>
      <c r="E15" s="47">
        <v>39</v>
      </c>
      <c r="F15" s="48" t="s">
        <v>1</v>
      </c>
      <c r="G15" s="50"/>
    </row>
    <row r="16" spans="1:8">
      <c r="A16" s="45" t="s">
        <v>7</v>
      </c>
      <c r="B16" s="47">
        <v>34</v>
      </c>
      <c r="C16" s="47">
        <v>34</v>
      </c>
      <c r="D16" s="47" t="s">
        <v>60</v>
      </c>
      <c r="E16" s="47">
        <v>34</v>
      </c>
      <c r="F16" s="48" t="s">
        <v>3</v>
      </c>
      <c r="G16" s="45"/>
    </row>
    <row r="17" spans="1:7" ht="12.75" customHeight="1">
      <c r="A17" s="45" t="s">
        <v>8</v>
      </c>
      <c r="B17" s="47">
        <v>28</v>
      </c>
      <c r="C17" s="47">
        <v>28</v>
      </c>
      <c r="D17" s="47"/>
      <c r="E17" s="47">
        <v>28</v>
      </c>
      <c r="F17" s="48" t="s">
        <v>55</v>
      </c>
      <c r="G17" s="45"/>
    </row>
    <row r="18" spans="1:7" ht="12.75" customHeight="1">
      <c r="A18" s="45" t="s">
        <v>184</v>
      </c>
      <c r="B18" s="47" t="s">
        <v>69</v>
      </c>
      <c r="C18" s="56">
        <v>36.659999999999997</v>
      </c>
      <c r="D18" s="47">
        <v>0</v>
      </c>
      <c r="E18" s="56">
        <v>36.659999999999997</v>
      </c>
      <c r="F18" s="52" t="s">
        <v>1</v>
      </c>
      <c r="G18" s="45"/>
    </row>
    <row r="19" spans="1:7" ht="12.75" customHeight="1">
      <c r="A19" s="45" t="s">
        <v>185</v>
      </c>
      <c r="B19" s="47" t="s">
        <v>67</v>
      </c>
      <c r="C19" s="47">
        <v>41.346153846153847</v>
      </c>
      <c r="D19" s="47">
        <v>14.529914529914532</v>
      </c>
      <c r="E19" s="47">
        <v>55.876068376068375</v>
      </c>
      <c r="F19" s="52" t="s">
        <v>3</v>
      </c>
      <c r="G19" s="45"/>
    </row>
    <row r="20" spans="1:7" ht="12.75" customHeight="1">
      <c r="A20" s="45" t="s">
        <v>29</v>
      </c>
      <c r="B20" s="47">
        <v>35</v>
      </c>
      <c r="C20" s="47">
        <v>35</v>
      </c>
      <c r="D20" s="47">
        <v>0</v>
      </c>
      <c r="E20" s="47">
        <v>35</v>
      </c>
      <c r="F20" s="52" t="s">
        <v>54</v>
      </c>
      <c r="G20" s="45"/>
    </row>
    <row r="21" spans="1:7" ht="14.25">
      <c r="A21" s="45" t="s">
        <v>186</v>
      </c>
      <c r="B21" s="47">
        <v>18</v>
      </c>
      <c r="C21" s="47">
        <v>18</v>
      </c>
      <c r="D21" s="47">
        <v>0</v>
      </c>
      <c r="E21" s="47">
        <v>18</v>
      </c>
      <c r="F21" s="52" t="s">
        <v>3</v>
      </c>
      <c r="G21" s="45"/>
    </row>
    <row r="22" spans="1:7">
      <c r="A22" s="45" t="s">
        <v>9</v>
      </c>
      <c r="B22" s="47" t="s">
        <v>55</v>
      </c>
      <c r="C22" s="47" t="s">
        <v>55</v>
      </c>
      <c r="D22" s="47" t="s">
        <v>55</v>
      </c>
      <c r="E22" s="47" t="s">
        <v>55</v>
      </c>
      <c r="F22" s="52" t="s">
        <v>55</v>
      </c>
      <c r="G22" s="45"/>
    </row>
    <row r="23" spans="1:7">
      <c r="A23" s="53" t="s">
        <v>10</v>
      </c>
      <c r="B23" s="47">
        <v>36</v>
      </c>
      <c r="C23" s="47">
        <v>36</v>
      </c>
      <c r="D23" s="47">
        <v>0</v>
      </c>
      <c r="E23" s="47">
        <v>36</v>
      </c>
      <c r="F23" s="52" t="s">
        <v>1</v>
      </c>
      <c r="G23" s="53"/>
    </row>
    <row r="24" spans="1:7" ht="14.25">
      <c r="A24" s="45" t="s">
        <v>153</v>
      </c>
      <c r="B24" s="47" t="s">
        <v>66</v>
      </c>
      <c r="C24" s="47">
        <v>53.2</v>
      </c>
      <c r="D24" s="47">
        <v>0</v>
      </c>
      <c r="E24" s="47">
        <v>53.2</v>
      </c>
      <c r="F24" s="52" t="s">
        <v>3</v>
      </c>
      <c r="G24" s="45"/>
    </row>
    <row r="25" spans="1:7">
      <c r="A25" s="45" t="s">
        <v>11</v>
      </c>
      <c r="B25" s="47">
        <v>37.5</v>
      </c>
      <c r="C25" s="47" t="s">
        <v>55</v>
      </c>
      <c r="D25" s="47" t="s">
        <v>65</v>
      </c>
      <c r="E25" s="47">
        <v>49.98</v>
      </c>
      <c r="F25" s="52" t="s">
        <v>1</v>
      </c>
      <c r="G25" s="45"/>
    </row>
    <row r="26" spans="1:7">
      <c r="A26" s="45" t="s">
        <v>12</v>
      </c>
      <c r="B26" s="47" t="s">
        <v>55</v>
      </c>
      <c r="C26" s="47" t="s">
        <v>55</v>
      </c>
      <c r="D26" s="47" t="s">
        <v>55</v>
      </c>
      <c r="E26" s="47" t="s">
        <v>55</v>
      </c>
      <c r="F26" s="52" t="s">
        <v>55</v>
      </c>
      <c r="G26" s="45"/>
    </row>
    <row r="27" spans="1:7" ht="12.75" customHeight="1">
      <c r="A27" s="45" t="s">
        <v>13</v>
      </c>
      <c r="B27" s="54" t="s">
        <v>68</v>
      </c>
      <c r="C27" s="47" t="s">
        <v>55</v>
      </c>
      <c r="D27" s="47" t="s">
        <v>55</v>
      </c>
      <c r="E27" s="47" t="s">
        <v>55</v>
      </c>
      <c r="F27" s="52" t="s">
        <v>55</v>
      </c>
      <c r="G27" s="45"/>
    </row>
    <row r="28" spans="1:7">
      <c r="A28" s="45" t="s">
        <v>14</v>
      </c>
      <c r="B28" s="47">
        <v>34</v>
      </c>
      <c r="C28" s="47">
        <v>34</v>
      </c>
      <c r="D28" s="47">
        <v>0</v>
      </c>
      <c r="E28" s="47">
        <v>34</v>
      </c>
      <c r="F28" s="52" t="s">
        <v>1</v>
      </c>
      <c r="G28" s="45"/>
    </row>
    <row r="29" spans="1:7" ht="13.5" customHeight="1">
      <c r="A29" s="45" t="s">
        <v>15</v>
      </c>
      <c r="B29" s="47">
        <v>35</v>
      </c>
      <c r="C29" s="47">
        <v>35</v>
      </c>
      <c r="D29" s="47">
        <v>0</v>
      </c>
      <c r="E29" s="47">
        <v>35</v>
      </c>
      <c r="F29" s="52" t="s">
        <v>1</v>
      </c>
      <c r="G29" s="45"/>
    </row>
    <row r="30" spans="1:7" ht="13.5" customHeight="1">
      <c r="A30" s="45" t="s">
        <v>166</v>
      </c>
      <c r="B30" s="47">
        <v>33</v>
      </c>
      <c r="C30" s="47">
        <v>33</v>
      </c>
      <c r="D30" s="47">
        <v>0</v>
      </c>
      <c r="E30" s="47">
        <v>33</v>
      </c>
      <c r="F30" s="52" t="s">
        <v>3</v>
      </c>
      <c r="G30" s="45"/>
    </row>
    <row r="31" spans="1:7">
      <c r="A31" s="45" t="s">
        <v>16</v>
      </c>
      <c r="B31" s="47">
        <v>20.75</v>
      </c>
      <c r="C31" s="47">
        <v>20.75</v>
      </c>
      <c r="D31" s="47">
        <v>7.25</v>
      </c>
      <c r="E31" s="47">
        <v>28</v>
      </c>
      <c r="F31" s="52" t="s">
        <v>1</v>
      </c>
      <c r="G31" s="45"/>
    </row>
    <row r="32" spans="1:7">
      <c r="A32" s="45" t="s">
        <v>33</v>
      </c>
      <c r="B32" s="47">
        <v>40</v>
      </c>
      <c r="C32" s="47">
        <v>40</v>
      </c>
      <c r="D32" s="47">
        <v>0</v>
      </c>
      <c r="E32" s="47">
        <v>40</v>
      </c>
      <c r="F32" s="52" t="s">
        <v>3</v>
      </c>
      <c r="G32" s="45"/>
    </row>
    <row r="33" spans="1:7" ht="12.75" customHeight="1">
      <c r="A33" s="45" t="s">
        <v>17</v>
      </c>
      <c r="B33" s="47">
        <v>36</v>
      </c>
      <c r="C33" s="47">
        <v>36</v>
      </c>
      <c r="D33" s="47">
        <v>3.6</v>
      </c>
      <c r="E33" s="47">
        <v>39.6</v>
      </c>
      <c r="F33" s="52" t="s">
        <v>1</v>
      </c>
      <c r="G33" s="45"/>
    </row>
    <row r="34" spans="1:7" ht="12.75" customHeight="1">
      <c r="A34" s="45" t="s">
        <v>18</v>
      </c>
      <c r="B34" s="47">
        <v>40</v>
      </c>
      <c r="C34" s="47">
        <v>40</v>
      </c>
      <c r="D34" s="47">
        <v>0</v>
      </c>
      <c r="E34" s="47">
        <v>40</v>
      </c>
      <c r="F34" s="52" t="s">
        <v>1</v>
      </c>
      <c r="G34" s="45"/>
    </row>
    <row r="35" spans="1:7">
      <c r="A35" s="45" t="s">
        <v>19</v>
      </c>
      <c r="B35" s="47">
        <v>35</v>
      </c>
      <c r="C35" s="47">
        <v>35</v>
      </c>
      <c r="D35" s="47">
        <v>0</v>
      </c>
      <c r="E35" s="47">
        <v>35</v>
      </c>
      <c r="F35" s="52" t="s">
        <v>54</v>
      </c>
      <c r="G35" s="45"/>
    </row>
    <row r="36" spans="1:7">
      <c r="A36" s="45" t="s">
        <v>20</v>
      </c>
      <c r="B36" s="47">
        <v>28</v>
      </c>
      <c r="C36" s="47">
        <v>28</v>
      </c>
      <c r="D36" s="47">
        <v>0</v>
      </c>
      <c r="E36" s="47">
        <v>28</v>
      </c>
      <c r="F36" s="52" t="s">
        <v>3</v>
      </c>
      <c r="G36" s="45"/>
    </row>
    <row r="37" spans="1:7" ht="14.25">
      <c r="A37" s="45" t="s">
        <v>188</v>
      </c>
      <c r="B37" s="47">
        <v>9.8000000000000007</v>
      </c>
      <c r="C37" s="56">
        <v>7.0100143061516453</v>
      </c>
      <c r="D37" s="56">
        <v>21.459227467811157</v>
      </c>
      <c r="E37" s="55">
        <v>28.469241773962803</v>
      </c>
      <c r="F37" s="52" t="s">
        <v>3</v>
      </c>
      <c r="G37" s="57"/>
    </row>
    <row r="38" spans="1:7" ht="13.5" customHeight="1">
      <c r="A38" s="45" t="s">
        <v>21</v>
      </c>
      <c r="B38" s="47" t="s">
        <v>55</v>
      </c>
      <c r="C38" s="47" t="s">
        <v>55</v>
      </c>
      <c r="D38" s="47" t="s">
        <v>55</v>
      </c>
      <c r="E38" s="47" t="s">
        <v>55</v>
      </c>
      <c r="F38" s="52" t="s">
        <v>55</v>
      </c>
      <c r="G38" s="45"/>
    </row>
    <row r="39" spans="1:7" ht="14.25">
      <c r="A39" s="45" t="s">
        <v>189</v>
      </c>
      <c r="B39" s="47">
        <v>33</v>
      </c>
      <c r="C39" s="47">
        <v>33</v>
      </c>
      <c r="D39" s="47">
        <v>0</v>
      </c>
      <c r="E39" s="47">
        <v>33</v>
      </c>
      <c r="F39" s="52" t="s">
        <v>1</v>
      </c>
      <c r="G39" s="45"/>
    </row>
    <row r="40" spans="1:7" ht="12.75" customHeight="1">
      <c r="A40" s="45" t="s">
        <v>190</v>
      </c>
      <c r="B40" s="47">
        <v>35</v>
      </c>
      <c r="C40" s="47">
        <v>32.560499999999998</v>
      </c>
      <c r="D40" s="56">
        <v>6.97</v>
      </c>
      <c r="E40" s="56">
        <v>39.530499999999996</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104" spans="1:1">
      <c r="A104" s="40" t="s">
        <v>103</v>
      </c>
    </row>
  </sheetData>
  <mergeCells count="5">
    <mergeCell ref="B4:B9"/>
    <mergeCell ref="C4:C9"/>
    <mergeCell ref="D4:D9"/>
    <mergeCell ref="E4:E9"/>
    <mergeCell ref="F4:F9"/>
  </mergeCells>
  <conditionalFormatting sqref="D11:D40">
    <cfRule type="cellIs" dxfId="15" priority="1" stopIfTrue="1" operator="equal">
      <formula>0</formula>
    </cfRule>
  </conditionalFormatting>
  <printOptions horizontalCentered="1" verticalCentered="1"/>
  <pageMargins left="0.25" right="0.25" top="0.75" bottom="0.75" header="0.3" footer="0.3"/>
  <pageSetup paperSize="9" scale="76" orientation="portrait" r:id="rId1"/>
  <headerFooter alignWithMargins="0"/>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04"/>
  <sheetViews>
    <sheetView zoomScaleNormal="100" workbookViewId="0">
      <selection activeCell="F41" sqref="F41"/>
    </sheetView>
  </sheetViews>
  <sheetFormatPr defaultColWidth="16.42578125" defaultRowHeight="12.75"/>
  <cols>
    <col min="1" max="1" width="17.85546875" style="40" customWidth="1"/>
    <col min="2" max="2" width="16.85546875" style="40" customWidth="1"/>
    <col min="3" max="3" width="16.42578125" style="40" customWidth="1"/>
    <col min="4" max="4" width="16.28515625" style="40" customWidth="1"/>
    <col min="5" max="5" width="13.140625" style="40" customWidth="1"/>
    <col min="6" max="6" width="11.140625" style="40" customWidth="1"/>
    <col min="7" max="251" width="9.140625" style="40" customWidth="1"/>
    <col min="252" max="252" width="15" style="40" customWidth="1"/>
    <col min="253" max="253" width="0.7109375" style="40" customWidth="1"/>
    <col min="254" max="254" width="16.85546875" style="40" customWidth="1"/>
    <col min="255" max="255" width="0.85546875" style="40" customWidth="1"/>
    <col min="256" max="16384" width="16.42578125" style="40"/>
  </cols>
  <sheetData>
    <row r="1" spans="1:8">
      <c r="A1" s="39">
        <v>41684</v>
      </c>
    </row>
    <row r="2" spans="1:8" ht="12.75" customHeight="1">
      <c r="A2" s="5" t="s">
        <v>187</v>
      </c>
      <c r="B2" s="41"/>
      <c r="C2" s="41"/>
      <c r="D2" s="41"/>
      <c r="E2" s="41"/>
      <c r="F2" s="41"/>
    </row>
    <row r="3" spans="1:8" ht="12.75" customHeight="1" thickBot="1">
      <c r="A3" s="42"/>
      <c r="B3" s="42"/>
      <c r="C3" s="42"/>
      <c r="D3" s="42"/>
      <c r="E3" s="42"/>
      <c r="F3" s="42"/>
    </row>
    <row r="4" spans="1:8" ht="12.75" customHeight="1">
      <c r="A4" s="43"/>
      <c r="B4" s="108" t="s">
        <v>105</v>
      </c>
      <c r="C4" s="108" t="s">
        <v>106</v>
      </c>
      <c r="D4" s="108" t="s">
        <v>107</v>
      </c>
      <c r="E4" s="108" t="s">
        <v>108</v>
      </c>
      <c r="F4" s="108" t="s">
        <v>109</v>
      </c>
    </row>
    <row r="5" spans="1:8" ht="12.75" customHeight="1">
      <c r="B5" s="109"/>
      <c r="C5" s="109"/>
      <c r="D5" s="109"/>
      <c r="E5" s="109"/>
      <c r="F5" s="109"/>
    </row>
    <row r="6" spans="1:8" ht="12.75" customHeight="1">
      <c r="A6" s="44"/>
      <c r="B6" s="109"/>
      <c r="C6" s="109"/>
      <c r="D6" s="109"/>
      <c r="E6" s="109"/>
      <c r="F6" s="109"/>
    </row>
    <row r="7" spans="1:8" ht="12.75" customHeight="1">
      <c r="B7" s="109"/>
      <c r="C7" s="109"/>
      <c r="D7" s="109"/>
      <c r="E7" s="109"/>
      <c r="F7" s="109"/>
    </row>
    <row r="8" spans="1:8" ht="12.75" customHeight="1">
      <c r="A8" s="45" t="s">
        <v>0</v>
      </c>
      <c r="B8" s="109"/>
      <c r="C8" s="109"/>
      <c r="D8" s="109"/>
      <c r="E8" s="109"/>
      <c r="F8" s="109"/>
    </row>
    <row r="9" spans="1:8" ht="12.75" customHeight="1">
      <c r="A9" s="46"/>
      <c r="B9" s="110"/>
      <c r="C9" s="110"/>
      <c r="D9" s="110"/>
      <c r="E9" s="110"/>
      <c r="F9" s="110"/>
    </row>
    <row r="10" spans="1:8" ht="12.75" customHeight="1">
      <c r="E10" s="47"/>
    </row>
    <row r="11" spans="1:8" ht="12.75" customHeight="1">
      <c r="A11" s="45" t="s">
        <v>110</v>
      </c>
      <c r="B11" s="47">
        <v>36</v>
      </c>
      <c r="C11" s="47">
        <v>36</v>
      </c>
      <c r="D11" s="47">
        <v>0</v>
      </c>
      <c r="E11" s="47">
        <v>36</v>
      </c>
      <c r="F11" s="48" t="s">
        <v>1</v>
      </c>
      <c r="G11" s="45"/>
    </row>
    <row r="12" spans="1:8">
      <c r="A12" s="45" t="s">
        <v>2</v>
      </c>
      <c r="B12" s="47">
        <v>34</v>
      </c>
      <c r="C12" s="47">
        <v>34</v>
      </c>
      <c r="D12" s="47">
        <v>0</v>
      </c>
      <c r="E12" s="47">
        <v>34</v>
      </c>
      <c r="F12" s="48" t="s">
        <v>3</v>
      </c>
      <c r="G12" s="45"/>
      <c r="H12" s="49"/>
    </row>
    <row r="13" spans="1:8">
      <c r="A13" s="45" t="s">
        <v>4</v>
      </c>
      <c r="B13" s="47" t="s">
        <v>24</v>
      </c>
      <c r="C13" s="47">
        <v>40.17</v>
      </c>
      <c r="D13" s="47">
        <v>0</v>
      </c>
      <c r="E13" s="47">
        <v>40.17</v>
      </c>
      <c r="F13" s="48" t="s">
        <v>1</v>
      </c>
      <c r="G13" s="45"/>
    </row>
    <row r="14" spans="1:8">
      <c r="A14" s="45" t="s">
        <v>5</v>
      </c>
      <c r="B14" s="56" t="s">
        <v>38</v>
      </c>
      <c r="C14" s="56">
        <v>29.12</v>
      </c>
      <c r="D14" s="47">
        <v>13.74</v>
      </c>
      <c r="E14" s="56">
        <f>+C14+D14</f>
        <v>42.86</v>
      </c>
      <c r="F14" s="48" t="s">
        <v>1</v>
      </c>
      <c r="G14" s="45"/>
    </row>
    <row r="15" spans="1:8" s="51" customFormat="1">
      <c r="A15" s="50" t="s">
        <v>6</v>
      </c>
      <c r="B15" s="47">
        <v>41</v>
      </c>
      <c r="C15" s="47">
        <v>41</v>
      </c>
      <c r="D15" s="47">
        <v>0</v>
      </c>
      <c r="E15" s="47">
        <v>41</v>
      </c>
      <c r="F15" s="48" t="s">
        <v>1</v>
      </c>
      <c r="G15" s="50"/>
    </row>
    <row r="16" spans="1:8">
      <c r="A16" s="45" t="s">
        <v>7</v>
      </c>
      <c r="B16" s="47">
        <v>34</v>
      </c>
      <c r="C16" s="47">
        <v>34</v>
      </c>
      <c r="D16" s="47" t="s">
        <v>60</v>
      </c>
      <c r="E16" s="47">
        <v>34</v>
      </c>
      <c r="F16" s="48" t="s">
        <v>3</v>
      </c>
      <c r="G16" s="45"/>
    </row>
    <row r="17" spans="1:7" ht="12.75" customHeight="1">
      <c r="A17" s="45" t="s">
        <v>8</v>
      </c>
      <c r="B17" s="47">
        <v>25</v>
      </c>
      <c r="C17" s="47">
        <v>25</v>
      </c>
      <c r="D17" s="47"/>
      <c r="E17" s="47">
        <v>25</v>
      </c>
      <c r="F17" s="48" t="s">
        <v>55</v>
      </c>
      <c r="G17" s="45"/>
    </row>
    <row r="18" spans="1:7" ht="12.75" customHeight="1">
      <c r="A18" s="45" t="s">
        <v>184</v>
      </c>
      <c r="B18" s="47" t="s">
        <v>69</v>
      </c>
      <c r="C18" s="56">
        <v>36.659999999999997</v>
      </c>
      <c r="D18" s="47">
        <v>0</v>
      </c>
      <c r="E18" s="56">
        <v>36.659999999999997</v>
      </c>
      <c r="F18" s="52" t="s">
        <v>1</v>
      </c>
      <c r="G18" s="45"/>
    </row>
    <row r="19" spans="1:7" ht="12.75" customHeight="1">
      <c r="A19" s="45" t="s">
        <v>185</v>
      </c>
      <c r="B19" s="47" t="s">
        <v>67</v>
      </c>
      <c r="C19" s="47">
        <v>42.065217391304344</v>
      </c>
      <c r="D19" s="47">
        <v>13.043478260869565</v>
      </c>
      <c r="E19" s="47">
        <v>55.108695652173907</v>
      </c>
      <c r="F19" s="52" t="s">
        <v>3</v>
      </c>
      <c r="G19" s="45"/>
    </row>
    <row r="20" spans="1:7" ht="12.75" customHeight="1">
      <c r="A20" s="45" t="s">
        <v>29</v>
      </c>
      <c r="B20" s="47">
        <v>35</v>
      </c>
      <c r="C20" s="47">
        <v>35</v>
      </c>
      <c r="D20" s="47">
        <v>0</v>
      </c>
      <c r="E20" s="47">
        <v>35</v>
      </c>
      <c r="F20" s="52" t="s">
        <v>54</v>
      </c>
      <c r="G20" s="45"/>
    </row>
    <row r="21" spans="1:7" ht="14.25">
      <c r="A21" s="45" t="s">
        <v>186</v>
      </c>
      <c r="B21" s="47">
        <v>18</v>
      </c>
      <c r="C21" s="47">
        <v>18</v>
      </c>
      <c r="D21" s="47">
        <v>0</v>
      </c>
      <c r="E21" s="47">
        <v>18</v>
      </c>
      <c r="F21" s="52" t="s">
        <v>3</v>
      </c>
      <c r="G21" s="45"/>
    </row>
    <row r="22" spans="1:7">
      <c r="A22" s="45" t="s">
        <v>9</v>
      </c>
      <c r="B22" s="47" t="s">
        <v>55</v>
      </c>
      <c r="C22" s="47" t="s">
        <v>55</v>
      </c>
      <c r="D22" s="47" t="s">
        <v>55</v>
      </c>
      <c r="E22" s="47" t="s">
        <v>55</v>
      </c>
      <c r="F22" s="52" t="s">
        <v>55</v>
      </c>
      <c r="G22" s="45"/>
    </row>
    <row r="23" spans="1:7">
      <c r="A23" s="53" t="s">
        <v>10</v>
      </c>
      <c r="B23" s="47">
        <v>38</v>
      </c>
      <c r="C23" s="47">
        <v>38</v>
      </c>
      <c r="D23" s="47">
        <v>0</v>
      </c>
      <c r="E23" s="47">
        <v>38</v>
      </c>
      <c r="F23" s="52" t="s">
        <v>1</v>
      </c>
      <c r="G23" s="53"/>
    </row>
    <row r="24" spans="1:7" ht="14.25">
      <c r="A24" s="45" t="s">
        <v>153</v>
      </c>
      <c r="B24" s="47" t="s">
        <v>66</v>
      </c>
      <c r="C24" s="47">
        <v>53.2</v>
      </c>
      <c r="D24" s="47">
        <v>0</v>
      </c>
      <c r="E24" s="47">
        <v>53.2</v>
      </c>
      <c r="F24" s="52" t="s">
        <v>3</v>
      </c>
      <c r="G24" s="45"/>
    </row>
    <row r="25" spans="1:7">
      <c r="A25" s="45" t="s">
        <v>11</v>
      </c>
      <c r="B25" s="47">
        <v>37.5</v>
      </c>
      <c r="C25" s="47" t="s">
        <v>55</v>
      </c>
      <c r="D25" s="47" t="s">
        <v>65</v>
      </c>
      <c r="E25" s="47">
        <v>49.98</v>
      </c>
      <c r="F25" s="52" t="s">
        <v>1</v>
      </c>
      <c r="G25" s="45"/>
    </row>
    <row r="26" spans="1:7">
      <c r="A26" s="45" t="s">
        <v>12</v>
      </c>
      <c r="B26" s="47" t="s">
        <v>55</v>
      </c>
      <c r="C26" s="47" t="s">
        <v>55</v>
      </c>
      <c r="D26" s="47" t="s">
        <v>55</v>
      </c>
      <c r="E26" s="47" t="s">
        <v>55</v>
      </c>
      <c r="F26" s="52" t="s">
        <v>55</v>
      </c>
      <c r="G26" s="45"/>
    </row>
    <row r="27" spans="1:7" ht="12.75" customHeight="1">
      <c r="A27" s="45" t="s">
        <v>13</v>
      </c>
      <c r="B27" s="54" t="s">
        <v>68</v>
      </c>
      <c r="C27" s="47" t="s">
        <v>55</v>
      </c>
      <c r="D27" s="47" t="s">
        <v>55</v>
      </c>
      <c r="E27" s="47" t="s">
        <v>55</v>
      </c>
      <c r="F27" s="52" t="s">
        <v>55</v>
      </c>
      <c r="G27" s="45"/>
    </row>
    <row r="28" spans="1:7">
      <c r="A28" s="45" t="s">
        <v>14</v>
      </c>
      <c r="B28" s="47">
        <v>34</v>
      </c>
      <c r="C28" s="47">
        <v>34</v>
      </c>
      <c r="D28" s="47">
        <v>0</v>
      </c>
      <c r="E28" s="47">
        <v>34</v>
      </c>
      <c r="F28" s="52" t="s">
        <v>1</v>
      </c>
      <c r="G28" s="45"/>
    </row>
    <row r="29" spans="1:7" ht="13.5" customHeight="1">
      <c r="A29" s="45" t="s">
        <v>15</v>
      </c>
      <c r="B29" s="47">
        <v>35</v>
      </c>
      <c r="C29" s="47">
        <v>35</v>
      </c>
      <c r="D29" s="47">
        <v>0</v>
      </c>
      <c r="E29" s="47">
        <v>35</v>
      </c>
      <c r="F29" s="52" t="s">
        <v>1</v>
      </c>
      <c r="G29" s="45"/>
    </row>
    <row r="30" spans="1:7" ht="13.5" customHeight="1">
      <c r="A30" s="45" t="s">
        <v>166</v>
      </c>
      <c r="B30" s="47">
        <v>33</v>
      </c>
      <c r="C30" s="47">
        <v>33</v>
      </c>
      <c r="D30" s="47">
        <v>0</v>
      </c>
      <c r="E30" s="47">
        <v>33</v>
      </c>
      <c r="F30" s="52" t="s">
        <v>3</v>
      </c>
      <c r="G30" s="45"/>
    </row>
    <row r="31" spans="1:7">
      <c r="A31" s="45" t="s">
        <v>16</v>
      </c>
      <c r="B31" s="47">
        <v>19.75</v>
      </c>
      <c r="C31" s="47">
        <v>19.75</v>
      </c>
      <c r="D31" s="47">
        <v>8.25</v>
      </c>
      <c r="E31" s="47">
        <v>28</v>
      </c>
      <c r="F31" s="52" t="s">
        <v>1</v>
      </c>
      <c r="G31" s="45"/>
    </row>
    <row r="32" spans="1:7">
      <c r="A32" s="45" t="s">
        <v>33</v>
      </c>
      <c r="B32" s="47">
        <v>40</v>
      </c>
      <c r="C32" s="47">
        <v>40</v>
      </c>
      <c r="D32" s="47">
        <v>0</v>
      </c>
      <c r="E32" s="47">
        <v>40</v>
      </c>
      <c r="F32" s="52" t="s">
        <v>3</v>
      </c>
      <c r="G32" s="45"/>
    </row>
    <row r="33" spans="1:7" ht="12.75" customHeight="1">
      <c r="A33" s="45" t="s">
        <v>17</v>
      </c>
      <c r="B33" s="47">
        <v>36</v>
      </c>
      <c r="C33" s="47">
        <v>36</v>
      </c>
      <c r="D33" s="47">
        <v>3.6</v>
      </c>
      <c r="E33" s="47">
        <v>39.6</v>
      </c>
      <c r="F33" s="52" t="s">
        <v>1</v>
      </c>
      <c r="G33" s="45"/>
    </row>
    <row r="34" spans="1:7" ht="12.75" customHeight="1">
      <c r="A34" s="45" t="s">
        <v>18</v>
      </c>
      <c r="B34" s="47">
        <v>40</v>
      </c>
      <c r="C34" s="47">
        <v>40</v>
      </c>
      <c r="D34" s="47">
        <v>0</v>
      </c>
      <c r="E34" s="47">
        <v>40</v>
      </c>
      <c r="F34" s="52" t="s">
        <v>1</v>
      </c>
      <c r="G34" s="45"/>
    </row>
    <row r="35" spans="1:7">
      <c r="A35" s="45" t="s">
        <v>19</v>
      </c>
      <c r="B35" s="47">
        <v>35</v>
      </c>
      <c r="C35" s="47">
        <v>35</v>
      </c>
      <c r="D35" s="47">
        <v>0</v>
      </c>
      <c r="E35" s="47">
        <v>35</v>
      </c>
      <c r="F35" s="52" t="s">
        <v>54</v>
      </c>
      <c r="G35" s="45"/>
    </row>
    <row r="36" spans="1:7">
      <c r="A36" s="45" t="s">
        <v>20</v>
      </c>
      <c r="B36" s="47">
        <v>28</v>
      </c>
      <c r="C36" s="47">
        <v>28</v>
      </c>
      <c r="D36" s="47">
        <v>0</v>
      </c>
      <c r="E36" s="47">
        <v>28</v>
      </c>
      <c r="F36" s="52" t="s">
        <v>3</v>
      </c>
      <c r="G36" s="45"/>
    </row>
    <row r="37" spans="1:7" ht="14.25">
      <c r="A37" s="45" t="s">
        <v>188</v>
      </c>
      <c r="B37" s="47">
        <v>9.8000000000000007</v>
      </c>
      <c r="C37" s="56">
        <v>7.0100143061516453</v>
      </c>
      <c r="D37" s="56">
        <v>21.459227467811157</v>
      </c>
      <c r="E37" s="55">
        <v>28.469241773962803</v>
      </c>
      <c r="F37" s="52" t="s">
        <v>3</v>
      </c>
      <c r="G37" s="57"/>
    </row>
    <row r="38" spans="1:7" ht="13.5" customHeight="1">
      <c r="A38" s="45" t="s">
        <v>21</v>
      </c>
      <c r="B38" s="47" t="s">
        <v>55</v>
      </c>
      <c r="C38" s="47" t="s">
        <v>55</v>
      </c>
      <c r="D38" s="47" t="s">
        <v>55</v>
      </c>
      <c r="E38" s="47" t="s">
        <v>55</v>
      </c>
      <c r="F38" s="52" t="s">
        <v>55</v>
      </c>
      <c r="G38" s="45"/>
    </row>
    <row r="39" spans="1:7" ht="14.25">
      <c r="A39" s="45" t="s">
        <v>189</v>
      </c>
      <c r="B39" s="47">
        <v>33</v>
      </c>
      <c r="C39" s="47">
        <v>33</v>
      </c>
      <c r="D39" s="47">
        <v>0</v>
      </c>
      <c r="E39" s="47">
        <v>33</v>
      </c>
      <c r="F39" s="52" t="s">
        <v>1</v>
      </c>
      <c r="G39" s="45"/>
    </row>
    <row r="40" spans="1:7" ht="12.75" customHeight="1">
      <c r="A40" s="45" t="s">
        <v>190</v>
      </c>
      <c r="B40" s="47">
        <v>35</v>
      </c>
      <c r="C40" s="47">
        <v>32.518500000000003</v>
      </c>
      <c r="D40" s="56">
        <v>7.09</v>
      </c>
      <c r="E40" s="56">
        <v>39.608500000000006</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104" spans="1:1">
      <c r="A104" s="40" t="s">
        <v>103</v>
      </c>
    </row>
  </sheetData>
  <mergeCells count="5">
    <mergeCell ref="B4:B9"/>
    <mergeCell ref="C4:C9"/>
    <mergeCell ref="D4:D9"/>
    <mergeCell ref="E4:E9"/>
    <mergeCell ref="F4:F9"/>
  </mergeCells>
  <conditionalFormatting sqref="D11:D40">
    <cfRule type="cellIs" dxfId="14" priority="1" stopIfTrue="1" operator="equal">
      <formula>0</formula>
    </cfRule>
  </conditionalFormatting>
  <printOptions horizontalCentered="1" verticalCentered="1"/>
  <pageMargins left="0.25" right="0.25" top="0.75" bottom="0.75" header="0.3" footer="0.3"/>
  <pageSetup paperSize="9" scale="77" orientation="portrait" r:id="rId1"/>
  <headerFooter alignWithMargins="0"/>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04"/>
  <sheetViews>
    <sheetView zoomScaleNormal="100" workbookViewId="0">
      <selection activeCell="F41" sqref="F41"/>
    </sheetView>
  </sheetViews>
  <sheetFormatPr defaultColWidth="16.42578125" defaultRowHeight="12.75"/>
  <cols>
    <col min="1" max="2" width="16.85546875" style="40" customWidth="1"/>
    <col min="3" max="3" width="16.42578125" style="40" customWidth="1"/>
    <col min="4" max="4" width="16.28515625" style="40" customWidth="1"/>
    <col min="5" max="5" width="12.7109375" style="40" customWidth="1"/>
    <col min="6" max="6" width="11.140625" style="40" customWidth="1"/>
    <col min="7" max="251" width="9.140625" style="40" customWidth="1"/>
    <col min="252" max="252" width="15" style="40" customWidth="1"/>
    <col min="253" max="253" width="0.7109375" style="40" customWidth="1"/>
    <col min="254" max="254" width="16.85546875" style="40" customWidth="1"/>
    <col min="255" max="255" width="0.85546875" style="40" customWidth="1"/>
    <col min="256" max="16384" width="16.42578125" style="40"/>
  </cols>
  <sheetData>
    <row r="1" spans="1:8">
      <c r="A1" s="39">
        <v>41684</v>
      </c>
    </row>
    <row r="2" spans="1:8" ht="12.75" customHeight="1">
      <c r="A2" s="5" t="s">
        <v>183</v>
      </c>
      <c r="B2" s="41"/>
      <c r="C2" s="41"/>
      <c r="D2" s="41"/>
      <c r="E2" s="41"/>
      <c r="F2" s="41"/>
    </row>
    <row r="3" spans="1:8" ht="12.75" customHeight="1" thickBot="1">
      <c r="A3" s="42"/>
      <c r="B3" s="42"/>
      <c r="C3" s="42"/>
      <c r="D3" s="42"/>
      <c r="E3" s="42"/>
      <c r="F3" s="42"/>
    </row>
    <row r="4" spans="1:8" ht="12.75" customHeight="1">
      <c r="A4" s="43"/>
      <c r="B4" s="108" t="s">
        <v>105</v>
      </c>
      <c r="C4" s="108" t="s">
        <v>106</v>
      </c>
      <c r="D4" s="108" t="s">
        <v>107</v>
      </c>
      <c r="E4" s="108" t="s">
        <v>108</v>
      </c>
      <c r="F4" s="108" t="s">
        <v>109</v>
      </c>
    </row>
    <row r="5" spans="1:8" ht="12.75" customHeight="1">
      <c r="B5" s="109"/>
      <c r="C5" s="109"/>
      <c r="D5" s="109"/>
      <c r="E5" s="109"/>
      <c r="F5" s="109"/>
    </row>
    <row r="6" spans="1:8" ht="12.75" customHeight="1">
      <c r="A6" s="44"/>
      <c r="B6" s="109"/>
      <c r="C6" s="109"/>
      <c r="D6" s="109"/>
      <c r="E6" s="109"/>
      <c r="F6" s="109"/>
    </row>
    <row r="7" spans="1:8" ht="12.75" customHeight="1">
      <c r="B7" s="109"/>
      <c r="C7" s="109"/>
      <c r="D7" s="109"/>
      <c r="E7" s="109"/>
      <c r="F7" s="109"/>
    </row>
    <row r="8" spans="1:8" ht="12.75" customHeight="1">
      <c r="A8" s="45" t="s">
        <v>0</v>
      </c>
      <c r="B8" s="109"/>
      <c r="C8" s="109"/>
      <c r="D8" s="109"/>
      <c r="E8" s="109"/>
      <c r="F8" s="109"/>
    </row>
    <row r="9" spans="1:8" ht="12.75" customHeight="1">
      <c r="A9" s="46"/>
      <c r="B9" s="110"/>
      <c r="C9" s="110"/>
      <c r="D9" s="110"/>
      <c r="E9" s="110"/>
      <c r="F9" s="110"/>
    </row>
    <row r="10" spans="1:8" ht="12.75" customHeight="1">
      <c r="E10" s="47"/>
    </row>
    <row r="11" spans="1:8" ht="12.75" customHeight="1">
      <c r="A11" s="45" t="s">
        <v>110</v>
      </c>
      <c r="B11" s="47">
        <v>33</v>
      </c>
      <c r="C11" s="47">
        <v>33</v>
      </c>
      <c r="D11" s="47">
        <v>0</v>
      </c>
      <c r="E11" s="47">
        <v>33</v>
      </c>
      <c r="F11" s="48" t="s">
        <v>1</v>
      </c>
      <c r="G11" s="45"/>
    </row>
    <row r="12" spans="1:8">
      <c r="A12" s="45" t="s">
        <v>2</v>
      </c>
      <c r="B12" s="47">
        <v>34</v>
      </c>
      <c r="C12" s="47">
        <v>34</v>
      </c>
      <c r="D12" s="47">
        <v>0</v>
      </c>
      <c r="E12" s="47">
        <v>34</v>
      </c>
      <c r="F12" s="48" t="s">
        <v>3</v>
      </c>
      <c r="G12" s="45"/>
      <c r="H12" s="49"/>
    </row>
    <row r="13" spans="1:8">
      <c r="A13" s="45" t="s">
        <v>4</v>
      </c>
      <c r="B13" s="47" t="s">
        <v>24</v>
      </c>
      <c r="C13" s="47">
        <v>40.17</v>
      </c>
      <c r="D13" s="47">
        <v>0</v>
      </c>
      <c r="E13" s="47">
        <v>40.17</v>
      </c>
      <c r="F13" s="48" t="s">
        <v>1</v>
      </c>
      <c r="G13" s="45"/>
    </row>
    <row r="14" spans="1:8">
      <c r="A14" s="45" t="s">
        <v>5</v>
      </c>
      <c r="B14" s="47" t="s">
        <v>71</v>
      </c>
      <c r="C14" s="56">
        <v>28.84</v>
      </c>
      <c r="D14" s="47">
        <v>13.74</v>
      </c>
      <c r="E14" s="56">
        <f>+C14+D14</f>
        <v>42.58</v>
      </c>
      <c r="F14" s="48" t="s">
        <v>1</v>
      </c>
      <c r="G14" s="45"/>
    </row>
    <row r="15" spans="1:8" s="51" customFormat="1">
      <c r="A15" s="50" t="s">
        <v>6</v>
      </c>
      <c r="B15" s="47">
        <v>42</v>
      </c>
      <c r="C15" s="47">
        <v>42</v>
      </c>
      <c r="D15" s="47">
        <v>0</v>
      </c>
      <c r="E15" s="47">
        <v>42</v>
      </c>
      <c r="F15" s="48" t="s">
        <v>1</v>
      </c>
      <c r="G15" s="50"/>
    </row>
    <row r="16" spans="1:8">
      <c r="A16" s="45" t="s">
        <v>7</v>
      </c>
      <c r="B16" s="47">
        <v>34</v>
      </c>
      <c r="C16" s="47">
        <v>34</v>
      </c>
      <c r="D16" s="47" t="s">
        <v>60</v>
      </c>
      <c r="E16" s="47">
        <v>34</v>
      </c>
      <c r="F16" s="48" t="s">
        <v>3</v>
      </c>
      <c r="G16" s="45"/>
    </row>
    <row r="17" spans="1:7" ht="12.75" customHeight="1">
      <c r="A17" s="45" t="s">
        <v>8</v>
      </c>
      <c r="B17" s="47">
        <v>25</v>
      </c>
      <c r="C17" s="47">
        <v>25</v>
      </c>
      <c r="D17" s="47"/>
      <c r="E17" s="47">
        <v>25</v>
      </c>
      <c r="F17" s="48" t="s">
        <v>55</v>
      </c>
      <c r="G17" s="45"/>
    </row>
    <row r="18" spans="1:7" ht="12.75" customHeight="1">
      <c r="A18" s="45" t="s">
        <v>184</v>
      </c>
      <c r="B18" s="47">
        <v>33.33</v>
      </c>
      <c r="C18" s="47">
        <v>33.33</v>
      </c>
      <c r="D18" s="47">
        <v>0</v>
      </c>
      <c r="E18" s="47">
        <v>33.33</v>
      </c>
      <c r="F18" s="52" t="s">
        <v>1</v>
      </c>
      <c r="G18" s="45"/>
    </row>
    <row r="19" spans="1:7" ht="12.75" customHeight="1">
      <c r="A19" s="45" t="s">
        <v>185</v>
      </c>
      <c r="B19" s="47" t="s">
        <v>70</v>
      </c>
      <c r="C19" s="47">
        <v>39.130434782608695</v>
      </c>
      <c r="D19" s="47">
        <v>13.043478260869565</v>
      </c>
      <c r="E19" s="47">
        <v>52.173913043478258</v>
      </c>
      <c r="F19" s="52" t="s">
        <v>3</v>
      </c>
      <c r="G19" s="45"/>
    </row>
    <row r="20" spans="1:7" ht="12.75" customHeight="1">
      <c r="A20" s="45" t="s">
        <v>29</v>
      </c>
      <c r="B20" s="47">
        <v>35</v>
      </c>
      <c r="C20" s="47">
        <v>35</v>
      </c>
      <c r="D20" s="47">
        <v>0</v>
      </c>
      <c r="E20" s="47">
        <v>35</v>
      </c>
      <c r="F20" s="52" t="s">
        <v>54</v>
      </c>
      <c r="G20" s="45"/>
    </row>
    <row r="21" spans="1:7" ht="14.25">
      <c r="A21" s="45" t="s">
        <v>186</v>
      </c>
      <c r="B21" s="47">
        <v>36</v>
      </c>
      <c r="C21" s="47">
        <v>36</v>
      </c>
      <c r="D21" s="47">
        <v>0</v>
      </c>
      <c r="E21" s="47">
        <v>36</v>
      </c>
      <c r="F21" s="52" t="s">
        <v>3</v>
      </c>
      <c r="G21" s="45"/>
    </row>
    <row r="22" spans="1:7">
      <c r="A22" s="45" t="s">
        <v>9</v>
      </c>
      <c r="B22" s="47" t="s">
        <v>55</v>
      </c>
      <c r="C22" s="47" t="s">
        <v>55</v>
      </c>
      <c r="D22" s="47" t="s">
        <v>55</v>
      </c>
      <c r="E22" s="47" t="s">
        <v>55</v>
      </c>
      <c r="F22" s="52" t="s">
        <v>55</v>
      </c>
      <c r="G22" s="45"/>
    </row>
    <row r="23" spans="1:7">
      <c r="A23" s="53" t="s">
        <v>10</v>
      </c>
      <c r="B23" s="47">
        <v>40</v>
      </c>
      <c r="C23" s="47">
        <v>40</v>
      </c>
      <c r="D23" s="47">
        <v>0</v>
      </c>
      <c r="E23" s="47">
        <v>40</v>
      </c>
      <c r="F23" s="52" t="s">
        <v>1</v>
      </c>
      <c r="G23" s="53"/>
    </row>
    <row r="24" spans="1:7" ht="14.25">
      <c r="A24" s="45" t="s">
        <v>153</v>
      </c>
      <c r="B24" s="47" t="s">
        <v>66</v>
      </c>
      <c r="C24" s="47">
        <v>53.2</v>
      </c>
      <c r="D24" s="47">
        <v>0</v>
      </c>
      <c r="E24" s="47">
        <v>53.2</v>
      </c>
      <c r="F24" s="52" t="s">
        <v>3</v>
      </c>
      <c r="G24" s="45"/>
    </row>
    <row r="25" spans="1:7">
      <c r="A25" s="45" t="s">
        <v>11</v>
      </c>
      <c r="B25" s="47">
        <v>37.5</v>
      </c>
      <c r="C25" s="47" t="s">
        <v>55</v>
      </c>
      <c r="D25" s="47" t="s">
        <v>65</v>
      </c>
      <c r="E25" s="47">
        <v>49.98</v>
      </c>
      <c r="F25" s="52" t="s">
        <v>1</v>
      </c>
      <c r="G25" s="45"/>
    </row>
    <row r="26" spans="1:7">
      <c r="A26" s="45" t="s">
        <v>12</v>
      </c>
      <c r="B26" s="47" t="s">
        <v>55</v>
      </c>
      <c r="C26" s="47" t="s">
        <v>55</v>
      </c>
      <c r="D26" s="47" t="s">
        <v>55</v>
      </c>
      <c r="E26" s="47" t="s">
        <v>55</v>
      </c>
      <c r="F26" s="52" t="s">
        <v>55</v>
      </c>
      <c r="G26" s="45"/>
    </row>
    <row r="27" spans="1:7" ht="12.75" customHeight="1">
      <c r="A27" s="45" t="s">
        <v>13</v>
      </c>
      <c r="B27" s="54" t="s">
        <v>68</v>
      </c>
      <c r="C27" s="47" t="s">
        <v>55</v>
      </c>
      <c r="D27" s="47" t="s">
        <v>55</v>
      </c>
      <c r="E27" s="47" t="s">
        <v>55</v>
      </c>
      <c r="F27" s="52" t="s">
        <v>55</v>
      </c>
      <c r="G27" s="45"/>
    </row>
    <row r="28" spans="1:7">
      <c r="A28" s="45" t="s">
        <v>14</v>
      </c>
      <c r="B28" s="47">
        <v>34</v>
      </c>
      <c r="C28" s="47">
        <v>34</v>
      </c>
      <c r="D28" s="47">
        <v>0</v>
      </c>
      <c r="E28" s="47">
        <v>34</v>
      </c>
      <c r="F28" s="52" t="s">
        <v>1</v>
      </c>
      <c r="G28" s="45"/>
    </row>
    <row r="29" spans="1:7" ht="13.5" customHeight="1">
      <c r="A29" s="45" t="s">
        <v>15</v>
      </c>
      <c r="B29" s="47">
        <v>35</v>
      </c>
      <c r="C29" s="47">
        <v>35</v>
      </c>
      <c r="D29" s="47">
        <v>0</v>
      </c>
      <c r="E29" s="47">
        <v>35</v>
      </c>
      <c r="F29" s="52" t="s">
        <v>1</v>
      </c>
      <c r="G29" s="45"/>
    </row>
    <row r="30" spans="1:7" ht="13.5" customHeight="1">
      <c r="A30" s="45" t="s">
        <v>166</v>
      </c>
      <c r="B30" s="47">
        <v>33</v>
      </c>
      <c r="C30" s="47">
        <v>33</v>
      </c>
      <c r="D30" s="47">
        <v>0</v>
      </c>
      <c r="E30" s="47">
        <v>33</v>
      </c>
      <c r="F30" s="52" t="s">
        <v>3</v>
      </c>
      <c r="G30" s="45"/>
    </row>
    <row r="31" spans="1:7">
      <c r="A31" s="45" t="s">
        <v>16</v>
      </c>
      <c r="B31" s="47">
        <v>18.5</v>
      </c>
      <c r="C31" s="47">
        <v>18.5</v>
      </c>
      <c r="D31" s="47">
        <v>9.5</v>
      </c>
      <c r="E31" s="47">
        <v>28</v>
      </c>
      <c r="F31" s="52" t="s">
        <v>1</v>
      </c>
      <c r="G31" s="45"/>
    </row>
    <row r="32" spans="1:7">
      <c r="A32" s="45" t="s">
        <v>33</v>
      </c>
      <c r="B32" s="47">
        <v>40</v>
      </c>
      <c r="C32" s="47">
        <v>40</v>
      </c>
      <c r="D32" s="47">
        <v>0</v>
      </c>
      <c r="E32" s="47">
        <v>40</v>
      </c>
      <c r="F32" s="52" t="s">
        <v>3</v>
      </c>
      <c r="G32" s="45"/>
    </row>
    <row r="33" spans="1:7" ht="12.75" customHeight="1">
      <c r="A33" s="45" t="s">
        <v>17</v>
      </c>
      <c r="B33" s="47">
        <v>36</v>
      </c>
      <c r="C33" s="47">
        <v>36</v>
      </c>
      <c r="D33" s="47">
        <v>3.6</v>
      </c>
      <c r="E33" s="47">
        <v>39.6</v>
      </c>
      <c r="F33" s="52" t="s">
        <v>1</v>
      </c>
      <c r="G33" s="45"/>
    </row>
    <row r="34" spans="1:7" ht="12.75" customHeight="1">
      <c r="A34" s="45" t="s">
        <v>18</v>
      </c>
      <c r="B34" s="47">
        <v>40</v>
      </c>
      <c r="C34" s="47">
        <v>40</v>
      </c>
      <c r="D34" s="47">
        <v>0</v>
      </c>
      <c r="E34" s="47">
        <v>40</v>
      </c>
      <c r="F34" s="52" t="s">
        <v>1</v>
      </c>
      <c r="G34" s="45"/>
    </row>
    <row r="35" spans="1:7">
      <c r="A35" s="45" t="s">
        <v>19</v>
      </c>
      <c r="B35" s="47">
        <v>35</v>
      </c>
      <c r="C35" s="47">
        <v>35</v>
      </c>
      <c r="D35" s="47">
        <v>0</v>
      </c>
      <c r="E35" s="47">
        <v>35</v>
      </c>
      <c r="F35" s="52" t="s">
        <v>54</v>
      </c>
      <c r="G35" s="45"/>
    </row>
    <row r="36" spans="1:7" ht="14.25">
      <c r="A36" s="45" t="s">
        <v>167</v>
      </c>
      <c r="B36" s="47">
        <v>28</v>
      </c>
      <c r="C36" s="47">
        <v>28</v>
      </c>
      <c r="D36" s="47">
        <v>0</v>
      </c>
      <c r="E36" s="47">
        <v>28</v>
      </c>
      <c r="F36" s="52" t="s">
        <v>3</v>
      </c>
      <c r="G36" s="45"/>
    </row>
    <row r="37" spans="1:7" ht="14.25">
      <c r="A37" s="45" t="s">
        <v>168</v>
      </c>
      <c r="B37" s="47">
        <v>9.8000000000000007</v>
      </c>
      <c r="C37" s="56">
        <v>7.0102550016023448</v>
      </c>
      <c r="D37" s="56">
        <v>21.456530696332923</v>
      </c>
      <c r="E37" s="55">
        <v>28.466785697935268</v>
      </c>
      <c r="F37" s="52" t="s">
        <v>3</v>
      </c>
      <c r="G37" s="57"/>
    </row>
    <row r="38" spans="1:7" ht="13.5" customHeight="1">
      <c r="A38" s="45" t="s">
        <v>21</v>
      </c>
      <c r="B38" s="47" t="s">
        <v>55</v>
      </c>
      <c r="C38" s="47" t="s">
        <v>55</v>
      </c>
      <c r="D38" s="47" t="s">
        <v>55</v>
      </c>
      <c r="E38" s="47" t="s">
        <v>55</v>
      </c>
      <c r="F38" s="52" t="s">
        <v>55</v>
      </c>
      <c r="G38" s="45"/>
    </row>
    <row r="39" spans="1:7" ht="14.25">
      <c r="A39" s="45" t="s">
        <v>169</v>
      </c>
      <c r="B39" s="47">
        <v>33</v>
      </c>
      <c r="C39" s="47">
        <v>33</v>
      </c>
      <c r="D39" s="47">
        <v>0</v>
      </c>
      <c r="E39" s="47">
        <v>33</v>
      </c>
      <c r="F39" s="52" t="s">
        <v>1</v>
      </c>
      <c r="G39" s="45"/>
    </row>
    <row r="40" spans="1:7" ht="12.75" customHeight="1">
      <c r="A40" s="45" t="s">
        <v>170</v>
      </c>
      <c r="B40" s="47">
        <v>35</v>
      </c>
      <c r="C40" s="47">
        <v>32.476500000000001</v>
      </c>
      <c r="D40" s="56">
        <v>7.21</v>
      </c>
      <c r="E40" s="56">
        <v>39.686500000000002</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104" spans="1:1">
      <c r="A104" s="40" t="s">
        <v>103</v>
      </c>
    </row>
  </sheetData>
  <mergeCells count="5">
    <mergeCell ref="B4:B9"/>
    <mergeCell ref="C4:C9"/>
    <mergeCell ref="D4:D9"/>
    <mergeCell ref="E4:E9"/>
    <mergeCell ref="F4:F9"/>
  </mergeCells>
  <conditionalFormatting sqref="D11:D40">
    <cfRule type="cellIs" dxfId="13" priority="1" stopIfTrue="1" operator="equal">
      <formula>0</formula>
    </cfRule>
  </conditionalFormatting>
  <printOptions horizontalCentered="1" verticalCentered="1"/>
  <pageMargins left="0.25" right="0.25" top="0.75" bottom="0.75" header="0.3" footer="0.3"/>
  <pageSetup paperSize="9" scale="76" orientation="portrait" r:id="rId1"/>
  <headerFooter alignWithMargins="0"/>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04"/>
  <sheetViews>
    <sheetView zoomScaleNormal="100" workbookViewId="0">
      <selection activeCell="F41" sqref="F41"/>
    </sheetView>
  </sheetViews>
  <sheetFormatPr defaultColWidth="16.42578125" defaultRowHeight="12.75"/>
  <cols>
    <col min="1" max="1" width="17.42578125" style="40" customWidth="1"/>
    <col min="2" max="2" width="16.85546875" style="40" customWidth="1"/>
    <col min="3" max="3" width="16.42578125" style="40" customWidth="1"/>
    <col min="4" max="4" width="16.28515625" style="40" customWidth="1"/>
    <col min="5" max="5" width="13" style="40" customWidth="1"/>
    <col min="6" max="6" width="11.140625" style="40" customWidth="1"/>
    <col min="7" max="251" width="9.140625" style="40" customWidth="1"/>
    <col min="252" max="252" width="15" style="40" customWidth="1"/>
    <col min="253" max="253" width="0.7109375" style="40" customWidth="1"/>
    <col min="254" max="254" width="16.85546875" style="40" customWidth="1"/>
    <col min="255" max="255" width="0.85546875" style="40" customWidth="1"/>
    <col min="256" max="16384" width="16.42578125" style="40"/>
  </cols>
  <sheetData>
    <row r="1" spans="1:8">
      <c r="A1" s="39">
        <v>41684</v>
      </c>
    </row>
    <row r="2" spans="1:8" ht="12.75" customHeight="1">
      <c r="A2" s="5" t="s">
        <v>182</v>
      </c>
      <c r="B2" s="41"/>
      <c r="C2" s="41"/>
      <c r="D2" s="41"/>
      <c r="E2" s="41"/>
      <c r="F2" s="41"/>
    </row>
    <row r="3" spans="1:8" ht="12.75" customHeight="1" thickBot="1">
      <c r="A3" s="42"/>
      <c r="B3" s="42"/>
      <c r="C3" s="42"/>
      <c r="D3" s="42"/>
      <c r="E3" s="42"/>
      <c r="F3" s="42"/>
    </row>
    <row r="4" spans="1:8" ht="12.75" customHeight="1">
      <c r="A4" s="43"/>
      <c r="B4" s="108" t="s">
        <v>105</v>
      </c>
      <c r="C4" s="108" t="s">
        <v>106</v>
      </c>
      <c r="D4" s="108" t="s">
        <v>107</v>
      </c>
      <c r="E4" s="108" t="s">
        <v>108</v>
      </c>
      <c r="F4" s="108" t="s">
        <v>109</v>
      </c>
    </row>
    <row r="5" spans="1:8" ht="12.75" customHeight="1">
      <c r="B5" s="109"/>
      <c r="C5" s="109"/>
      <c r="D5" s="109"/>
      <c r="E5" s="109"/>
      <c r="F5" s="109"/>
    </row>
    <row r="6" spans="1:8" ht="12.75" customHeight="1">
      <c r="A6" s="44"/>
      <c r="B6" s="109"/>
      <c r="C6" s="109"/>
      <c r="D6" s="109"/>
      <c r="E6" s="109"/>
      <c r="F6" s="109"/>
    </row>
    <row r="7" spans="1:8" ht="12.75" customHeight="1">
      <c r="B7" s="109"/>
      <c r="C7" s="109"/>
      <c r="D7" s="109"/>
      <c r="E7" s="109"/>
      <c r="F7" s="109"/>
    </row>
    <row r="8" spans="1:8" ht="12.75" customHeight="1">
      <c r="A8" s="45" t="s">
        <v>0</v>
      </c>
      <c r="B8" s="109"/>
      <c r="C8" s="109"/>
      <c r="D8" s="109"/>
      <c r="E8" s="109"/>
      <c r="F8" s="109"/>
    </row>
    <row r="9" spans="1:8" ht="12.75" customHeight="1">
      <c r="A9" s="46"/>
      <c r="B9" s="110"/>
      <c r="C9" s="110"/>
      <c r="D9" s="110"/>
      <c r="E9" s="110"/>
      <c r="F9" s="110"/>
    </row>
    <row r="10" spans="1:8" ht="12.75" customHeight="1">
      <c r="E10" s="47"/>
    </row>
    <row r="11" spans="1:8" ht="12.75" customHeight="1">
      <c r="A11" s="45" t="s">
        <v>110</v>
      </c>
      <c r="B11" s="47">
        <v>33</v>
      </c>
      <c r="C11" s="47">
        <v>33</v>
      </c>
      <c r="D11" s="47">
        <v>0</v>
      </c>
      <c r="E11" s="47">
        <v>33</v>
      </c>
      <c r="F11" s="48" t="s">
        <v>1</v>
      </c>
      <c r="G11" s="45"/>
    </row>
    <row r="12" spans="1:8" ht="14.25">
      <c r="A12" s="45" t="s">
        <v>150</v>
      </c>
      <c r="B12" s="47">
        <v>30</v>
      </c>
      <c r="C12" s="47">
        <v>30</v>
      </c>
      <c r="D12" s="47">
        <v>0</v>
      </c>
      <c r="E12" s="47">
        <v>30</v>
      </c>
      <c r="F12" s="48" t="s">
        <v>3</v>
      </c>
      <c r="G12" s="45"/>
      <c r="H12" s="49"/>
    </row>
    <row r="13" spans="1:8">
      <c r="A13" s="45" t="s">
        <v>4</v>
      </c>
      <c r="B13" s="47" t="s">
        <v>24</v>
      </c>
      <c r="C13" s="47">
        <v>40.17</v>
      </c>
      <c r="D13" s="47">
        <v>0</v>
      </c>
      <c r="E13" s="47">
        <v>40.17</v>
      </c>
      <c r="F13" s="48" t="s">
        <v>1</v>
      </c>
      <c r="G13" s="45"/>
    </row>
    <row r="14" spans="1:8">
      <c r="A14" s="45" t="s">
        <v>5</v>
      </c>
      <c r="B14" s="47" t="s">
        <v>71</v>
      </c>
      <c r="C14" s="56">
        <v>28.84</v>
      </c>
      <c r="D14" s="47">
        <v>13.72</v>
      </c>
      <c r="E14" s="56">
        <f>+C14+D14</f>
        <v>42.56</v>
      </c>
      <c r="F14" s="48" t="s">
        <v>1</v>
      </c>
      <c r="G14" s="45"/>
    </row>
    <row r="15" spans="1:8" s="51" customFormat="1">
      <c r="A15" s="50" t="s">
        <v>6</v>
      </c>
      <c r="B15" s="47">
        <v>45</v>
      </c>
      <c r="C15" s="47">
        <v>45</v>
      </c>
      <c r="D15" s="47">
        <v>0</v>
      </c>
      <c r="E15" s="47">
        <v>45</v>
      </c>
      <c r="F15" s="48" t="s">
        <v>1</v>
      </c>
      <c r="G15" s="50"/>
    </row>
    <row r="16" spans="1:8">
      <c r="A16" s="45" t="s">
        <v>7</v>
      </c>
      <c r="B16" s="47">
        <v>34</v>
      </c>
      <c r="C16" s="47">
        <v>34</v>
      </c>
      <c r="D16" s="47" t="s">
        <v>60</v>
      </c>
      <c r="E16" s="47">
        <v>34</v>
      </c>
      <c r="F16" s="48" t="s">
        <v>3</v>
      </c>
      <c r="G16" s="45"/>
    </row>
    <row r="17" spans="1:7" ht="12.75" customHeight="1">
      <c r="A17" s="45" t="s">
        <v>8</v>
      </c>
      <c r="B17" s="47">
        <v>25</v>
      </c>
      <c r="C17" s="47">
        <v>25</v>
      </c>
      <c r="D17" s="47"/>
      <c r="E17" s="47">
        <v>25</v>
      </c>
      <c r="F17" s="48" t="s">
        <v>55</v>
      </c>
      <c r="G17" s="45"/>
    </row>
    <row r="18" spans="1:7" ht="12.75" customHeight="1">
      <c r="A18" s="45" t="s">
        <v>151</v>
      </c>
      <c r="B18" s="47">
        <v>33.33</v>
      </c>
      <c r="C18" s="47">
        <v>33.33</v>
      </c>
      <c r="D18" s="47">
        <v>0</v>
      </c>
      <c r="E18" s="47">
        <v>33.33</v>
      </c>
      <c r="F18" s="52" t="s">
        <v>1</v>
      </c>
      <c r="G18" s="45"/>
    </row>
    <row r="19" spans="1:7" ht="12.75" customHeight="1">
      <c r="A19" s="45" t="s">
        <v>152</v>
      </c>
      <c r="B19" s="47" t="s">
        <v>73</v>
      </c>
      <c r="C19" s="47">
        <v>43.478260869565219</v>
      </c>
      <c r="D19" s="47">
        <v>13.043478260869565</v>
      </c>
      <c r="E19" s="47">
        <v>56.521739130434781</v>
      </c>
      <c r="F19" s="52" t="s">
        <v>3</v>
      </c>
      <c r="G19" s="45"/>
    </row>
    <row r="20" spans="1:7" ht="12.75" customHeight="1">
      <c r="A20" s="45" t="s">
        <v>29</v>
      </c>
      <c r="B20" s="47">
        <v>35</v>
      </c>
      <c r="C20" s="47">
        <v>35</v>
      </c>
      <c r="D20" s="47">
        <v>0</v>
      </c>
      <c r="E20" s="47">
        <v>35</v>
      </c>
      <c r="F20" s="52" t="s">
        <v>54</v>
      </c>
      <c r="G20" s="45"/>
    </row>
    <row r="21" spans="1:7" ht="14.25">
      <c r="A21" s="45" t="s">
        <v>175</v>
      </c>
      <c r="B21" s="47">
        <v>40</v>
      </c>
      <c r="C21" s="47">
        <v>40</v>
      </c>
      <c r="D21" s="47">
        <v>0</v>
      </c>
      <c r="E21" s="47">
        <v>40</v>
      </c>
      <c r="F21" s="52" t="s">
        <v>3</v>
      </c>
      <c r="G21" s="45"/>
    </row>
    <row r="22" spans="1:7">
      <c r="A22" s="45" t="s">
        <v>9</v>
      </c>
      <c r="B22" s="47" t="s">
        <v>55</v>
      </c>
      <c r="C22" s="47" t="s">
        <v>55</v>
      </c>
      <c r="D22" s="47" t="s">
        <v>55</v>
      </c>
      <c r="E22" s="47" t="s">
        <v>55</v>
      </c>
      <c r="F22" s="52" t="s">
        <v>55</v>
      </c>
      <c r="G22" s="45"/>
    </row>
    <row r="23" spans="1:7">
      <c r="A23" s="53" t="s">
        <v>10</v>
      </c>
      <c r="B23" s="47">
        <v>40</v>
      </c>
      <c r="C23" s="47">
        <v>40</v>
      </c>
      <c r="D23" s="47">
        <v>0</v>
      </c>
      <c r="E23" s="47">
        <v>40</v>
      </c>
      <c r="F23" s="52" t="s">
        <v>1</v>
      </c>
      <c r="G23" s="53"/>
    </row>
    <row r="24" spans="1:7" ht="14.25">
      <c r="A24" s="45" t="s">
        <v>176</v>
      </c>
      <c r="B24" s="47" t="s">
        <v>72</v>
      </c>
      <c r="C24" s="47">
        <v>52.2</v>
      </c>
      <c r="D24" s="47">
        <v>0</v>
      </c>
      <c r="E24" s="47">
        <v>52.2</v>
      </c>
      <c r="F24" s="52" t="s">
        <v>3</v>
      </c>
      <c r="G24" s="45"/>
    </row>
    <row r="25" spans="1:7">
      <c r="A25" s="45" t="s">
        <v>11</v>
      </c>
      <c r="B25" s="47">
        <v>37.5</v>
      </c>
      <c r="C25" s="47" t="s">
        <v>55</v>
      </c>
      <c r="D25" s="47" t="s">
        <v>65</v>
      </c>
      <c r="E25" s="47">
        <v>49.98</v>
      </c>
      <c r="F25" s="52" t="s">
        <v>1</v>
      </c>
      <c r="G25" s="45"/>
    </row>
    <row r="26" spans="1:7">
      <c r="A26" s="45" t="s">
        <v>12</v>
      </c>
      <c r="B26" s="47" t="s">
        <v>55</v>
      </c>
      <c r="C26" s="47" t="s">
        <v>55</v>
      </c>
      <c r="D26" s="47" t="s">
        <v>55</v>
      </c>
      <c r="E26" s="47" t="s">
        <v>55</v>
      </c>
      <c r="F26" s="52" t="s">
        <v>55</v>
      </c>
      <c r="G26" s="45"/>
    </row>
    <row r="27" spans="1:7" ht="12.75" customHeight="1">
      <c r="A27" s="45" t="s">
        <v>13</v>
      </c>
      <c r="B27" s="54" t="s">
        <v>68</v>
      </c>
      <c r="C27" s="47" t="s">
        <v>55</v>
      </c>
      <c r="D27" s="47" t="s">
        <v>55</v>
      </c>
      <c r="E27" s="47" t="s">
        <v>55</v>
      </c>
      <c r="F27" s="52" t="s">
        <v>55</v>
      </c>
      <c r="G27" s="45"/>
    </row>
    <row r="28" spans="1:7">
      <c r="A28" s="45" t="s">
        <v>14</v>
      </c>
      <c r="B28" s="47">
        <v>34.799999999999997</v>
      </c>
      <c r="C28" s="47">
        <v>34.799999999999997</v>
      </c>
      <c r="D28" s="47">
        <v>0</v>
      </c>
      <c r="E28" s="47">
        <v>34.799999999999997</v>
      </c>
      <c r="F28" s="52" t="s">
        <v>1</v>
      </c>
      <c r="G28" s="45"/>
    </row>
    <row r="29" spans="1:7" ht="13.5" customHeight="1">
      <c r="A29" s="45" t="s">
        <v>15</v>
      </c>
      <c r="B29" s="47">
        <v>35</v>
      </c>
      <c r="C29" s="47">
        <v>35</v>
      </c>
      <c r="D29" s="47">
        <v>0</v>
      </c>
      <c r="E29" s="47">
        <v>35</v>
      </c>
      <c r="F29" s="52" t="s">
        <v>1</v>
      </c>
      <c r="G29" s="45"/>
    </row>
    <row r="30" spans="1:7" ht="13.5" customHeight="1">
      <c r="A30" s="45" t="s">
        <v>155</v>
      </c>
      <c r="B30" s="47">
        <v>33</v>
      </c>
      <c r="C30" s="47">
        <v>33</v>
      </c>
      <c r="D30" s="47">
        <v>0</v>
      </c>
      <c r="E30" s="47">
        <v>33</v>
      </c>
      <c r="F30" s="52" t="s">
        <v>3</v>
      </c>
      <c r="G30" s="45"/>
    </row>
    <row r="31" spans="1:7">
      <c r="A31" s="45" t="s">
        <v>16</v>
      </c>
      <c r="B31" s="47">
        <v>17</v>
      </c>
      <c r="C31" s="47">
        <v>17</v>
      </c>
      <c r="D31" s="47">
        <v>11</v>
      </c>
      <c r="E31" s="47">
        <v>28</v>
      </c>
      <c r="F31" s="52" t="s">
        <v>1</v>
      </c>
      <c r="G31" s="45"/>
    </row>
    <row r="32" spans="1:7">
      <c r="A32" s="45" t="s">
        <v>33</v>
      </c>
      <c r="B32" s="47">
        <v>40</v>
      </c>
      <c r="C32" s="47">
        <v>40</v>
      </c>
      <c r="D32" s="47">
        <v>0</v>
      </c>
      <c r="E32" s="47">
        <v>40</v>
      </c>
      <c r="F32" s="52" t="s">
        <v>3</v>
      </c>
      <c r="G32" s="45"/>
    </row>
    <row r="33" spans="1:7" ht="12.75" customHeight="1">
      <c r="A33" s="45" t="s">
        <v>17</v>
      </c>
      <c r="B33" s="47">
        <v>36</v>
      </c>
      <c r="C33" s="47">
        <v>36</v>
      </c>
      <c r="D33" s="47">
        <v>3.6</v>
      </c>
      <c r="E33" s="47">
        <v>39.6</v>
      </c>
      <c r="F33" s="52" t="s">
        <v>1</v>
      </c>
      <c r="G33" s="45"/>
    </row>
    <row r="34" spans="1:7" ht="12.75" customHeight="1">
      <c r="A34" s="45" t="s">
        <v>18</v>
      </c>
      <c r="B34" s="47">
        <v>45</v>
      </c>
      <c r="C34" s="47">
        <v>45</v>
      </c>
      <c r="D34" s="47">
        <v>0</v>
      </c>
      <c r="E34" s="47">
        <v>45</v>
      </c>
      <c r="F34" s="52" t="s">
        <v>3</v>
      </c>
      <c r="G34" s="45"/>
    </row>
    <row r="35" spans="1:7">
      <c r="A35" s="45" t="s">
        <v>19</v>
      </c>
      <c r="B35" s="47">
        <v>35</v>
      </c>
      <c r="C35" s="47">
        <v>35</v>
      </c>
      <c r="D35" s="47">
        <v>0</v>
      </c>
      <c r="E35" s="47">
        <v>35</v>
      </c>
      <c r="F35" s="52" t="s">
        <v>54</v>
      </c>
      <c r="G35" s="45"/>
    </row>
    <row r="36" spans="1:7">
      <c r="A36" s="45" t="s">
        <v>20</v>
      </c>
      <c r="B36" s="47">
        <v>30</v>
      </c>
      <c r="C36" s="47">
        <v>30</v>
      </c>
      <c r="D36" s="47">
        <v>0</v>
      </c>
      <c r="E36" s="47">
        <v>30</v>
      </c>
      <c r="F36" s="52" t="s">
        <v>3</v>
      </c>
      <c r="G36" s="45"/>
    </row>
    <row r="37" spans="1:7" ht="14.25">
      <c r="A37" s="45" t="s">
        <v>168</v>
      </c>
      <c r="B37" s="47">
        <v>9.8000000000000007</v>
      </c>
      <c r="C37" s="56">
        <v>7.0102550016023448</v>
      </c>
      <c r="D37" s="56">
        <v>21.456530696332923</v>
      </c>
      <c r="E37" s="55">
        <v>28.466785697935268</v>
      </c>
      <c r="F37" s="52" t="s">
        <v>3</v>
      </c>
      <c r="G37" s="57"/>
    </row>
    <row r="38" spans="1:7" ht="13.5" customHeight="1">
      <c r="A38" s="45" t="s">
        <v>21</v>
      </c>
      <c r="B38" s="47" t="s">
        <v>55</v>
      </c>
      <c r="C38" s="47" t="s">
        <v>55</v>
      </c>
      <c r="D38" s="47" t="s">
        <v>55</v>
      </c>
      <c r="E38" s="47" t="s">
        <v>55</v>
      </c>
      <c r="F38" s="52" t="s">
        <v>55</v>
      </c>
      <c r="G38" s="45"/>
    </row>
    <row r="39" spans="1:7" ht="14.25">
      <c r="A39" s="45" t="s">
        <v>169</v>
      </c>
      <c r="B39" s="47">
        <v>33</v>
      </c>
      <c r="C39" s="47">
        <v>33</v>
      </c>
      <c r="D39" s="47">
        <v>0</v>
      </c>
      <c r="E39" s="47">
        <v>33</v>
      </c>
      <c r="F39" s="52" t="s">
        <v>1</v>
      </c>
      <c r="G39" s="45"/>
    </row>
    <row r="40" spans="1:7" ht="12.75" customHeight="1">
      <c r="A40" s="45" t="s">
        <v>170</v>
      </c>
      <c r="B40" s="47">
        <v>35</v>
      </c>
      <c r="C40" s="47">
        <v>32.441499999999998</v>
      </c>
      <c r="D40" s="56">
        <v>7.31</v>
      </c>
      <c r="E40" s="56">
        <v>39.7515</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104" spans="1:1">
      <c r="A104" s="40" t="s">
        <v>103</v>
      </c>
    </row>
  </sheetData>
  <mergeCells count="5">
    <mergeCell ref="B4:B9"/>
    <mergeCell ref="C4:C9"/>
    <mergeCell ref="D4:D9"/>
    <mergeCell ref="E4:E9"/>
    <mergeCell ref="F4:F9"/>
  </mergeCells>
  <conditionalFormatting sqref="D11:D40">
    <cfRule type="cellIs" dxfId="12" priority="1" stopIfTrue="1" operator="equal">
      <formula>0</formula>
    </cfRule>
  </conditionalFormatting>
  <printOptions horizontalCentered="1" verticalCentered="1"/>
  <pageMargins left="0.25" right="0.25" top="0.75" bottom="0.75" header="0.3" footer="0.3"/>
  <pageSetup paperSize="9" scale="75" orientation="portrait" r:id="rId1"/>
  <headerFooter alignWithMargins="0"/>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04"/>
  <sheetViews>
    <sheetView zoomScaleNormal="100" workbookViewId="0">
      <selection activeCell="F41" sqref="F41"/>
    </sheetView>
  </sheetViews>
  <sheetFormatPr defaultColWidth="16.42578125" defaultRowHeight="12.75"/>
  <cols>
    <col min="1" max="1" width="16.7109375" style="40" customWidth="1"/>
    <col min="2" max="2" width="16.85546875" style="40" customWidth="1"/>
    <col min="3" max="3" width="16.42578125" style="40" customWidth="1"/>
    <col min="4" max="4" width="16.28515625" style="40" customWidth="1"/>
    <col min="5" max="5" width="12.5703125" style="40" customWidth="1"/>
    <col min="6" max="6" width="11.140625" style="40" customWidth="1"/>
    <col min="7" max="251" width="9.140625" style="40" customWidth="1"/>
    <col min="252" max="252" width="15" style="40" customWidth="1"/>
    <col min="253" max="253" width="0.7109375" style="40" customWidth="1"/>
    <col min="254" max="254" width="16.85546875" style="40" customWidth="1"/>
    <col min="255" max="255" width="0.85546875" style="40" customWidth="1"/>
    <col min="256" max="16384" width="16.42578125" style="40"/>
  </cols>
  <sheetData>
    <row r="1" spans="1:8">
      <c r="A1" s="39">
        <v>41684</v>
      </c>
    </row>
    <row r="2" spans="1:8" ht="12.75" customHeight="1">
      <c r="A2" s="5" t="s">
        <v>177</v>
      </c>
      <c r="B2" s="41"/>
      <c r="C2" s="41"/>
      <c r="D2" s="41"/>
      <c r="E2" s="41"/>
      <c r="F2" s="41"/>
    </row>
    <row r="3" spans="1:8" ht="12.75" customHeight="1" thickBot="1">
      <c r="A3" s="42"/>
      <c r="B3" s="42"/>
      <c r="C3" s="42"/>
      <c r="D3" s="42"/>
      <c r="E3" s="42"/>
      <c r="F3" s="42"/>
    </row>
    <row r="4" spans="1:8" ht="12.75" customHeight="1">
      <c r="A4" s="43"/>
      <c r="B4" s="108" t="s">
        <v>105</v>
      </c>
      <c r="C4" s="108" t="s">
        <v>106</v>
      </c>
      <c r="D4" s="108" t="s">
        <v>107</v>
      </c>
      <c r="E4" s="108" t="s">
        <v>108</v>
      </c>
      <c r="F4" s="108" t="s">
        <v>109</v>
      </c>
    </row>
    <row r="5" spans="1:8" ht="12.75" customHeight="1">
      <c r="B5" s="109"/>
      <c r="C5" s="109"/>
      <c r="D5" s="109"/>
      <c r="E5" s="109"/>
      <c r="F5" s="109"/>
    </row>
    <row r="6" spans="1:8" ht="12.75" customHeight="1">
      <c r="A6" s="44"/>
      <c r="B6" s="109"/>
      <c r="C6" s="109"/>
      <c r="D6" s="109"/>
      <c r="E6" s="109"/>
      <c r="F6" s="109"/>
    </row>
    <row r="7" spans="1:8" ht="12.75" customHeight="1">
      <c r="B7" s="109"/>
      <c r="C7" s="109"/>
      <c r="D7" s="109"/>
      <c r="E7" s="109"/>
      <c r="F7" s="109"/>
    </row>
    <row r="8" spans="1:8" ht="12.75" customHeight="1">
      <c r="A8" s="45" t="s">
        <v>0</v>
      </c>
      <c r="B8" s="109"/>
      <c r="C8" s="109"/>
      <c r="D8" s="109"/>
      <c r="E8" s="109"/>
      <c r="F8" s="109"/>
    </row>
    <row r="9" spans="1:8" ht="12.75" customHeight="1">
      <c r="A9" s="46"/>
      <c r="B9" s="110"/>
      <c r="C9" s="110"/>
      <c r="D9" s="110"/>
      <c r="E9" s="110"/>
      <c r="F9" s="110"/>
    </row>
    <row r="10" spans="1:8" ht="12.75" customHeight="1">
      <c r="E10" s="47"/>
    </row>
    <row r="11" spans="1:8" ht="12.75" customHeight="1">
      <c r="A11" s="45" t="s">
        <v>110</v>
      </c>
      <c r="B11" s="47">
        <v>39</v>
      </c>
      <c r="C11" s="47">
        <v>39</v>
      </c>
      <c r="D11" s="47">
        <v>0</v>
      </c>
      <c r="E11" s="47">
        <v>39</v>
      </c>
      <c r="F11" s="48" t="s">
        <v>1</v>
      </c>
      <c r="G11" s="45"/>
    </row>
    <row r="12" spans="1:8" ht="14.25">
      <c r="A12" s="45" t="s">
        <v>150</v>
      </c>
      <c r="B12" s="47">
        <v>30</v>
      </c>
      <c r="C12" s="47">
        <v>30</v>
      </c>
      <c r="D12" s="47">
        <v>0</v>
      </c>
      <c r="E12" s="47">
        <v>30</v>
      </c>
      <c r="F12" s="48" t="s">
        <v>3</v>
      </c>
      <c r="G12" s="45"/>
      <c r="H12" s="49"/>
    </row>
    <row r="13" spans="1:8">
      <c r="A13" s="45" t="s">
        <v>4</v>
      </c>
      <c r="B13" s="47">
        <v>39</v>
      </c>
      <c r="C13" s="47">
        <v>39</v>
      </c>
      <c r="D13" s="47">
        <v>0</v>
      </c>
      <c r="E13" s="47">
        <v>39</v>
      </c>
      <c r="F13" s="48" t="s">
        <v>1</v>
      </c>
      <c r="G13" s="45"/>
    </row>
    <row r="14" spans="1:8">
      <c r="A14" s="45" t="s">
        <v>5</v>
      </c>
      <c r="B14" s="47" t="s">
        <v>71</v>
      </c>
      <c r="C14" s="56">
        <v>28.84</v>
      </c>
      <c r="D14" s="47">
        <v>13.68</v>
      </c>
      <c r="E14" s="56">
        <f>+C14+D14</f>
        <v>42.519999999999996</v>
      </c>
      <c r="F14" s="48" t="s">
        <v>1</v>
      </c>
      <c r="G14" s="45"/>
    </row>
    <row r="15" spans="1:8" s="51" customFormat="1">
      <c r="A15" s="50" t="s">
        <v>6</v>
      </c>
      <c r="B15" s="47" t="s">
        <v>60</v>
      </c>
      <c r="C15" s="47" t="s">
        <v>60</v>
      </c>
      <c r="D15" s="47" t="s">
        <v>60</v>
      </c>
      <c r="E15" s="47" t="s">
        <v>60</v>
      </c>
      <c r="F15" s="48" t="s">
        <v>60</v>
      </c>
      <c r="G15" s="50"/>
    </row>
    <row r="16" spans="1:8">
      <c r="A16" s="45" t="s">
        <v>7</v>
      </c>
      <c r="B16" s="47">
        <v>34</v>
      </c>
      <c r="C16" s="47">
        <v>34</v>
      </c>
      <c r="D16" s="47" t="s">
        <v>60</v>
      </c>
      <c r="E16" s="47">
        <v>34</v>
      </c>
      <c r="F16" s="48" t="s">
        <v>3</v>
      </c>
      <c r="G16" s="45"/>
    </row>
    <row r="17" spans="1:7" ht="12.75" customHeight="1">
      <c r="A17" s="45" t="s">
        <v>8</v>
      </c>
      <c r="B17" s="47">
        <v>19</v>
      </c>
      <c r="C17" s="47" t="s">
        <v>55</v>
      </c>
      <c r="D17" s="47" t="s">
        <v>55</v>
      </c>
      <c r="E17" s="47">
        <v>39</v>
      </c>
      <c r="F17" s="48" t="s">
        <v>55</v>
      </c>
      <c r="G17" s="45"/>
    </row>
    <row r="18" spans="1:7" ht="12.75" customHeight="1">
      <c r="A18" s="45" t="s">
        <v>151</v>
      </c>
      <c r="B18" s="47">
        <v>34</v>
      </c>
      <c r="C18" s="47">
        <v>34</v>
      </c>
      <c r="D18" s="47">
        <v>0</v>
      </c>
      <c r="E18" s="47">
        <v>34</v>
      </c>
      <c r="F18" s="52" t="s">
        <v>1</v>
      </c>
      <c r="G18" s="45"/>
    </row>
    <row r="19" spans="1:7" ht="12.75" customHeight="1">
      <c r="A19" s="45" t="s">
        <v>152</v>
      </c>
      <c r="B19" s="47" t="s">
        <v>75</v>
      </c>
      <c r="C19" s="47">
        <v>45.108695652173914</v>
      </c>
      <c r="D19" s="47">
        <v>13.043478260869565</v>
      </c>
      <c r="E19" s="47">
        <v>58.152173913043477</v>
      </c>
      <c r="F19" s="52" t="s">
        <v>3</v>
      </c>
      <c r="G19" s="45"/>
    </row>
    <row r="20" spans="1:7" ht="12.75" customHeight="1">
      <c r="A20" s="45" t="s">
        <v>178</v>
      </c>
      <c r="B20" s="47" t="s">
        <v>74</v>
      </c>
      <c r="C20" s="47" t="s">
        <v>74</v>
      </c>
      <c r="D20" s="47">
        <v>0</v>
      </c>
      <c r="E20" s="47" t="s">
        <v>74</v>
      </c>
      <c r="F20" s="52" t="s">
        <v>54</v>
      </c>
      <c r="G20" s="45"/>
    </row>
    <row r="21" spans="1:7" ht="14.25">
      <c r="A21" s="45" t="s">
        <v>179</v>
      </c>
      <c r="B21" s="47">
        <v>40</v>
      </c>
      <c r="C21" s="47">
        <v>40</v>
      </c>
      <c r="D21" s="47">
        <v>0</v>
      </c>
      <c r="E21" s="47">
        <v>40</v>
      </c>
      <c r="F21" s="52" t="s">
        <v>3</v>
      </c>
      <c r="G21" s="45"/>
    </row>
    <row r="22" spans="1:7">
      <c r="A22" s="45" t="s">
        <v>9</v>
      </c>
      <c r="B22" s="47" t="s">
        <v>55</v>
      </c>
      <c r="C22" s="47" t="s">
        <v>55</v>
      </c>
      <c r="D22" s="47" t="s">
        <v>55</v>
      </c>
      <c r="E22" s="47" t="s">
        <v>55</v>
      </c>
      <c r="F22" s="52" t="s">
        <v>55</v>
      </c>
      <c r="G22" s="45"/>
    </row>
    <row r="23" spans="1:7">
      <c r="A23" s="53" t="s">
        <v>10</v>
      </c>
      <c r="B23" s="47">
        <v>40</v>
      </c>
      <c r="C23" s="47">
        <v>40</v>
      </c>
      <c r="D23" s="47">
        <v>0</v>
      </c>
      <c r="E23" s="47">
        <v>40</v>
      </c>
      <c r="F23" s="52" t="s">
        <v>1</v>
      </c>
      <c r="G23" s="53"/>
    </row>
    <row r="24" spans="1:7" ht="14.25">
      <c r="A24" s="45" t="s">
        <v>180</v>
      </c>
      <c r="B24" s="47" t="s">
        <v>72</v>
      </c>
      <c r="C24" s="47">
        <v>52.2</v>
      </c>
      <c r="D24" s="47">
        <v>0</v>
      </c>
      <c r="E24" s="47">
        <v>52.2</v>
      </c>
      <c r="F24" s="52" t="s">
        <v>3</v>
      </c>
      <c r="G24" s="45"/>
    </row>
    <row r="25" spans="1:7">
      <c r="A25" s="45" t="s">
        <v>11</v>
      </c>
      <c r="B25" s="47">
        <v>37.5</v>
      </c>
      <c r="C25" s="47" t="s">
        <v>55</v>
      </c>
      <c r="D25" s="47" t="s">
        <v>65</v>
      </c>
      <c r="E25" s="47">
        <v>49.98</v>
      </c>
      <c r="F25" s="52" t="s">
        <v>1</v>
      </c>
      <c r="G25" s="45"/>
    </row>
    <row r="26" spans="1:7">
      <c r="A26" s="45" t="s">
        <v>12</v>
      </c>
      <c r="B26" s="47" t="s">
        <v>55</v>
      </c>
      <c r="C26" s="47" t="s">
        <v>55</v>
      </c>
      <c r="D26" s="47" t="s">
        <v>55</v>
      </c>
      <c r="E26" s="47" t="s">
        <v>55</v>
      </c>
      <c r="F26" s="52" t="s">
        <v>55</v>
      </c>
      <c r="G26" s="45"/>
    </row>
    <row r="27" spans="1:7" ht="12.75" customHeight="1">
      <c r="A27" s="45" t="s">
        <v>13</v>
      </c>
      <c r="B27" s="54" t="s">
        <v>68</v>
      </c>
      <c r="C27" s="47" t="s">
        <v>55</v>
      </c>
      <c r="D27" s="47" t="s">
        <v>55</v>
      </c>
      <c r="E27" s="47" t="s">
        <v>55</v>
      </c>
      <c r="F27" s="52" t="s">
        <v>55</v>
      </c>
      <c r="G27" s="45"/>
    </row>
    <row r="28" spans="1:7">
      <c r="A28" s="45" t="s">
        <v>14</v>
      </c>
      <c r="B28" s="47">
        <v>35</v>
      </c>
      <c r="C28" s="47">
        <v>35</v>
      </c>
      <c r="D28" s="47">
        <v>0</v>
      </c>
      <c r="E28" s="47">
        <v>35</v>
      </c>
      <c r="F28" s="52" t="s">
        <v>1</v>
      </c>
      <c r="G28" s="45"/>
    </row>
    <row r="29" spans="1:7" ht="13.5" customHeight="1">
      <c r="A29" s="45" t="s">
        <v>15</v>
      </c>
      <c r="B29" s="47">
        <v>35</v>
      </c>
      <c r="C29" s="47">
        <v>35</v>
      </c>
      <c r="D29" s="47">
        <v>0</v>
      </c>
      <c r="E29" s="47">
        <v>35</v>
      </c>
      <c r="F29" s="52" t="s">
        <v>1</v>
      </c>
      <c r="G29" s="45"/>
    </row>
    <row r="30" spans="1:7" ht="13.5" customHeight="1">
      <c r="A30" s="45" t="s">
        <v>181</v>
      </c>
      <c r="B30" s="47">
        <v>33</v>
      </c>
      <c r="C30" s="47">
        <v>33</v>
      </c>
      <c r="D30" s="47">
        <v>0</v>
      </c>
      <c r="E30" s="47">
        <v>33</v>
      </c>
      <c r="F30" s="52" t="s">
        <v>3</v>
      </c>
      <c r="G30" s="45"/>
    </row>
    <row r="31" spans="1:7">
      <c r="A31" s="45" t="s">
        <v>16</v>
      </c>
      <c r="B31" s="47">
        <v>17</v>
      </c>
      <c r="C31" s="47">
        <v>17</v>
      </c>
      <c r="D31" s="47">
        <v>11</v>
      </c>
      <c r="E31" s="47">
        <v>28</v>
      </c>
      <c r="F31" s="52" t="s">
        <v>1</v>
      </c>
      <c r="G31" s="45"/>
    </row>
    <row r="32" spans="1:7">
      <c r="A32" s="45" t="s">
        <v>33</v>
      </c>
      <c r="B32" s="47">
        <v>40</v>
      </c>
      <c r="C32" s="47">
        <v>40</v>
      </c>
      <c r="D32" s="47">
        <v>0</v>
      </c>
      <c r="E32" s="47">
        <v>40</v>
      </c>
      <c r="F32" s="52" t="s">
        <v>3</v>
      </c>
      <c r="G32" s="45"/>
    </row>
    <row r="33" spans="1:7" ht="12.75" customHeight="1">
      <c r="A33" s="45" t="s">
        <v>17</v>
      </c>
      <c r="B33" s="47">
        <v>36</v>
      </c>
      <c r="C33" s="47">
        <v>36</v>
      </c>
      <c r="D33" s="47">
        <v>3.6</v>
      </c>
      <c r="E33" s="47">
        <v>39.6</v>
      </c>
      <c r="F33" s="52" t="s">
        <v>1</v>
      </c>
      <c r="G33" s="45"/>
    </row>
    <row r="34" spans="1:7" ht="12.75" customHeight="1">
      <c r="A34" s="45" t="s">
        <v>18</v>
      </c>
      <c r="B34" s="47" t="s">
        <v>60</v>
      </c>
      <c r="C34" s="47" t="s">
        <v>60</v>
      </c>
      <c r="D34" s="47" t="s">
        <v>60</v>
      </c>
      <c r="E34" s="47" t="s">
        <v>60</v>
      </c>
      <c r="F34" s="48" t="s">
        <v>60</v>
      </c>
      <c r="G34" s="45"/>
    </row>
    <row r="35" spans="1:7">
      <c r="A35" s="45" t="s">
        <v>19</v>
      </c>
      <c r="B35" s="47">
        <v>35</v>
      </c>
      <c r="C35" s="47">
        <v>35</v>
      </c>
      <c r="D35" s="47">
        <v>0</v>
      </c>
      <c r="E35" s="47">
        <v>35</v>
      </c>
      <c r="F35" s="52" t="s">
        <v>54</v>
      </c>
      <c r="G35" s="45"/>
    </row>
    <row r="36" spans="1:7">
      <c r="A36" s="45" t="s">
        <v>20</v>
      </c>
      <c r="B36" s="47">
        <v>30</v>
      </c>
      <c r="C36" s="47">
        <v>30</v>
      </c>
      <c r="D36" s="47">
        <v>0</v>
      </c>
      <c r="E36" s="47">
        <v>30</v>
      </c>
      <c r="F36" s="52" t="s">
        <v>3</v>
      </c>
      <c r="G36" s="45"/>
    </row>
    <row r="37" spans="1:7" ht="14.25">
      <c r="A37" s="45" t="s">
        <v>157</v>
      </c>
      <c r="B37" s="47">
        <v>9.8000000000000007</v>
      </c>
      <c r="C37" s="56">
        <v>7.0526327910002662</v>
      </c>
      <c r="D37" s="56">
        <v>20.981726484507238</v>
      </c>
      <c r="E37" s="55">
        <v>28.034359275507505</v>
      </c>
      <c r="F37" s="52" t="s">
        <v>3</v>
      </c>
      <c r="G37" s="57"/>
    </row>
    <row r="38" spans="1:7" ht="13.5" customHeight="1">
      <c r="A38" s="45" t="s">
        <v>21</v>
      </c>
      <c r="B38" s="47" t="s">
        <v>55</v>
      </c>
      <c r="C38" s="47" t="s">
        <v>55</v>
      </c>
      <c r="D38" s="47" t="s">
        <v>55</v>
      </c>
      <c r="E38" s="47" t="s">
        <v>55</v>
      </c>
      <c r="F38" s="52" t="s">
        <v>55</v>
      </c>
      <c r="G38" s="45"/>
    </row>
    <row r="39" spans="1:7" ht="14.25">
      <c r="A39" s="45" t="s">
        <v>158</v>
      </c>
      <c r="B39" s="47">
        <v>33</v>
      </c>
      <c r="C39" s="47">
        <v>33</v>
      </c>
      <c r="D39" s="47">
        <v>0</v>
      </c>
      <c r="E39" s="47">
        <v>33</v>
      </c>
      <c r="F39" s="52" t="s">
        <v>1</v>
      </c>
      <c r="G39" s="45"/>
    </row>
    <row r="40" spans="1:7" ht="12.75" customHeight="1">
      <c r="A40" s="45" t="s">
        <v>159</v>
      </c>
      <c r="B40" s="47">
        <v>34</v>
      </c>
      <c r="C40" s="47">
        <v>31.494199999999999</v>
      </c>
      <c r="D40" s="56">
        <v>7.37</v>
      </c>
      <c r="E40" s="56">
        <v>38.864199999999997</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104" spans="1:1">
      <c r="A104" s="40" t="s">
        <v>103</v>
      </c>
    </row>
  </sheetData>
  <mergeCells count="5">
    <mergeCell ref="B4:B9"/>
    <mergeCell ref="C4:C9"/>
    <mergeCell ref="D4:D9"/>
    <mergeCell ref="E4:E9"/>
    <mergeCell ref="F4:F9"/>
  </mergeCells>
  <conditionalFormatting sqref="D11:D40">
    <cfRule type="cellIs" dxfId="11" priority="1" stopIfTrue="1" operator="equal">
      <formula>0</formula>
    </cfRule>
  </conditionalFormatting>
  <printOptions horizontalCentered="1" verticalCentered="1"/>
  <pageMargins left="0.25" right="0.25" top="0.75" bottom="0.75" header="0.3" footer="0.3"/>
  <pageSetup paperSize="9" scale="74" orientation="portrait" r:id="rId1"/>
  <headerFooter alignWithMargins="0"/>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04"/>
  <sheetViews>
    <sheetView zoomScaleNormal="100" workbookViewId="0">
      <selection activeCell="F41" sqref="F41"/>
    </sheetView>
  </sheetViews>
  <sheetFormatPr defaultColWidth="16.42578125" defaultRowHeight="12.75"/>
  <cols>
    <col min="1" max="1" width="16.140625" style="40" customWidth="1"/>
    <col min="2" max="2" width="16.85546875" style="40" customWidth="1"/>
    <col min="3" max="3" width="16.42578125" style="40" customWidth="1"/>
    <col min="4" max="4" width="16.28515625" style="40" customWidth="1"/>
    <col min="5" max="5" width="12.85546875" style="40" customWidth="1"/>
    <col min="6" max="6" width="11.140625" style="40" customWidth="1"/>
    <col min="7" max="251" width="9.140625" style="40" customWidth="1"/>
    <col min="252" max="252" width="15" style="40" customWidth="1"/>
    <col min="253" max="253" width="0.7109375" style="40" customWidth="1"/>
    <col min="254" max="254" width="16.85546875" style="40" customWidth="1"/>
    <col min="255" max="255" width="0.85546875" style="40" customWidth="1"/>
    <col min="256" max="16384" width="16.42578125" style="40"/>
  </cols>
  <sheetData>
    <row r="1" spans="1:8">
      <c r="A1" s="39">
        <v>41684</v>
      </c>
    </row>
    <row r="2" spans="1:8" ht="12.75" customHeight="1">
      <c r="A2" s="5" t="s">
        <v>174</v>
      </c>
      <c r="B2" s="41"/>
      <c r="C2" s="41"/>
      <c r="D2" s="41"/>
      <c r="E2" s="41"/>
      <c r="F2" s="41"/>
    </row>
    <row r="3" spans="1:8" ht="12.75" customHeight="1" thickBot="1">
      <c r="A3" s="42"/>
      <c r="B3" s="42"/>
      <c r="C3" s="42"/>
      <c r="D3" s="42"/>
      <c r="E3" s="42"/>
      <c r="F3" s="42"/>
    </row>
    <row r="4" spans="1:8" ht="12.75" customHeight="1">
      <c r="A4" s="43"/>
      <c r="B4" s="108" t="s">
        <v>105</v>
      </c>
      <c r="C4" s="108" t="s">
        <v>106</v>
      </c>
      <c r="D4" s="108" t="s">
        <v>107</v>
      </c>
      <c r="E4" s="108" t="s">
        <v>108</v>
      </c>
      <c r="F4" s="108" t="s">
        <v>109</v>
      </c>
    </row>
    <row r="5" spans="1:8" ht="12.75" customHeight="1">
      <c r="B5" s="109"/>
      <c r="C5" s="109"/>
      <c r="D5" s="109"/>
      <c r="E5" s="109"/>
      <c r="F5" s="109"/>
    </row>
    <row r="6" spans="1:8" ht="12.75" customHeight="1">
      <c r="A6" s="44"/>
      <c r="B6" s="109"/>
      <c r="C6" s="109"/>
      <c r="D6" s="109"/>
      <c r="E6" s="109"/>
      <c r="F6" s="109"/>
    </row>
    <row r="7" spans="1:8" ht="12.75" customHeight="1">
      <c r="B7" s="109"/>
      <c r="C7" s="109"/>
      <c r="D7" s="109"/>
      <c r="E7" s="109"/>
      <c r="F7" s="109"/>
    </row>
    <row r="8" spans="1:8" ht="12.75" customHeight="1">
      <c r="A8" s="45" t="s">
        <v>0</v>
      </c>
      <c r="B8" s="109"/>
      <c r="C8" s="109"/>
      <c r="D8" s="109"/>
      <c r="E8" s="109"/>
      <c r="F8" s="109"/>
    </row>
    <row r="9" spans="1:8" ht="12.75" customHeight="1">
      <c r="A9" s="46"/>
      <c r="B9" s="110"/>
      <c r="C9" s="110"/>
      <c r="D9" s="110"/>
      <c r="E9" s="110"/>
      <c r="F9" s="110"/>
    </row>
    <row r="10" spans="1:8" ht="12.75" customHeight="1">
      <c r="E10" s="47"/>
    </row>
    <row r="11" spans="1:8" ht="12.75" customHeight="1">
      <c r="A11" s="45" t="s">
        <v>110</v>
      </c>
      <c r="B11" s="47">
        <v>39</v>
      </c>
      <c r="C11" s="47">
        <v>39</v>
      </c>
      <c r="D11" s="47">
        <v>0</v>
      </c>
      <c r="E11" s="47">
        <v>39</v>
      </c>
      <c r="F11" s="48" t="s">
        <v>1</v>
      </c>
      <c r="G11" s="45"/>
    </row>
    <row r="12" spans="1:8" ht="14.25">
      <c r="A12" s="45" t="s">
        <v>150</v>
      </c>
      <c r="B12" s="47">
        <v>30</v>
      </c>
      <c r="C12" s="47">
        <v>30</v>
      </c>
      <c r="D12" s="47">
        <v>0</v>
      </c>
      <c r="E12" s="47">
        <v>30</v>
      </c>
      <c r="F12" s="48" t="s">
        <v>3</v>
      </c>
      <c r="G12" s="45"/>
      <c r="H12" s="49"/>
    </row>
    <row r="13" spans="1:8">
      <c r="A13" s="45" t="s">
        <v>4</v>
      </c>
      <c r="B13" s="47">
        <v>39</v>
      </c>
      <c r="C13" s="47">
        <v>39</v>
      </c>
      <c r="D13" s="47">
        <v>0</v>
      </c>
      <c r="E13" s="47">
        <v>39</v>
      </c>
      <c r="F13" s="48" t="s">
        <v>1</v>
      </c>
      <c r="G13" s="45"/>
    </row>
    <row r="14" spans="1:8">
      <c r="A14" s="45" t="s">
        <v>5</v>
      </c>
      <c r="B14" s="47" t="s">
        <v>71</v>
      </c>
      <c r="C14" s="56">
        <v>28.84</v>
      </c>
      <c r="D14" s="47">
        <v>12.97</v>
      </c>
      <c r="E14" s="56">
        <f>+C14+D14</f>
        <v>41.81</v>
      </c>
      <c r="F14" s="48" t="s">
        <v>1</v>
      </c>
      <c r="G14" s="45"/>
    </row>
    <row r="15" spans="1:8" s="51" customFormat="1">
      <c r="A15" s="50" t="s">
        <v>6</v>
      </c>
      <c r="B15" s="47" t="s">
        <v>60</v>
      </c>
      <c r="C15" s="47" t="s">
        <v>60</v>
      </c>
      <c r="D15" s="47" t="s">
        <v>60</v>
      </c>
      <c r="E15" s="47" t="s">
        <v>60</v>
      </c>
      <c r="F15" s="48" t="s">
        <v>60</v>
      </c>
      <c r="G15" s="50"/>
    </row>
    <row r="16" spans="1:8">
      <c r="A16" s="45" t="s">
        <v>7</v>
      </c>
      <c r="B16" s="47">
        <v>38</v>
      </c>
      <c r="C16" s="47">
        <v>38</v>
      </c>
      <c r="D16" s="47" t="s">
        <v>60</v>
      </c>
      <c r="E16" s="47">
        <v>38</v>
      </c>
      <c r="F16" s="48" t="s">
        <v>3</v>
      </c>
      <c r="G16" s="45"/>
    </row>
    <row r="17" spans="1:7" ht="12.75" customHeight="1">
      <c r="A17" s="45" t="s">
        <v>8</v>
      </c>
      <c r="B17" s="47">
        <v>23</v>
      </c>
      <c r="C17" s="47" t="s">
        <v>55</v>
      </c>
      <c r="D17" s="47" t="s">
        <v>55</v>
      </c>
      <c r="E17" s="47">
        <v>42</v>
      </c>
      <c r="F17" s="48" t="s">
        <v>55</v>
      </c>
      <c r="G17" s="45"/>
    </row>
    <row r="18" spans="1:7" ht="12.75" customHeight="1">
      <c r="A18" s="45" t="s">
        <v>151</v>
      </c>
      <c r="B18" s="47" t="s">
        <v>76</v>
      </c>
      <c r="C18" s="47">
        <v>42</v>
      </c>
      <c r="D18" s="47">
        <v>0</v>
      </c>
      <c r="E18" s="47">
        <v>42</v>
      </c>
      <c r="F18" s="52" t="s">
        <v>1</v>
      </c>
      <c r="G18" s="45"/>
    </row>
    <row r="19" spans="1:7" ht="12.75" customHeight="1">
      <c r="A19" s="45" t="s">
        <v>152</v>
      </c>
      <c r="B19" s="47" t="s">
        <v>75</v>
      </c>
      <c r="C19" s="47">
        <v>47.159090909090907</v>
      </c>
      <c r="D19" s="47">
        <v>9.0909090909090917</v>
      </c>
      <c r="E19" s="47">
        <v>56.25</v>
      </c>
      <c r="F19" s="52" t="s">
        <v>3</v>
      </c>
      <c r="G19" s="45"/>
    </row>
    <row r="20" spans="1:7" ht="12.75" customHeight="1">
      <c r="A20" s="45" t="s">
        <v>29</v>
      </c>
      <c r="B20" s="47">
        <v>46</v>
      </c>
      <c r="C20" s="47">
        <v>46</v>
      </c>
      <c r="D20" s="47">
        <v>0</v>
      </c>
      <c r="E20" s="47">
        <v>46</v>
      </c>
      <c r="F20" s="52" t="s">
        <v>54</v>
      </c>
      <c r="G20" s="45"/>
    </row>
    <row r="21" spans="1:7" ht="14.25">
      <c r="A21" s="45" t="s">
        <v>175</v>
      </c>
      <c r="B21" s="47">
        <v>40</v>
      </c>
      <c r="C21" s="47">
        <v>40</v>
      </c>
      <c r="D21" s="47">
        <v>0</v>
      </c>
      <c r="E21" s="47">
        <v>40</v>
      </c>
      <c r="F21" s="52" t="s">
        <v>3</v>
      </c>
      <c r="G21" s="45"/>
    </row>
    <row r="22" spans="1:7">
      <c r="A22" s="45" t="s">
        <v>9</v>
      </c>
      <c r="B22" s="47" t="s">
        <v>55</v>
      </c>
      <c r="C22" s="47" t="s">
        <v>55</v>
      </c>
      <c r="D22" s="47" t="s">
        <v>55</v>
      </c>
      <c r="E22" s="47" t="s">
        <v>55</v>
      </c>
      <c r="F22" s="52" t="s">
        <v>55</v>
      </c>
      <c r="G22" s="45"/>
    </row>
    <row r="23" spans="1:7">
      <c r="A23" s="53" t="s">
        <v>10</v>
      </c>
      <c r="B23" s="47">
        <v>40</v>
      </c>
      <c r="C23" s="47">
        <v>40</v>
      </c>
      <c r="D23" s="47">
        <v>0</v>
      </c>
      <c r="E23" s="47">
        <v>40</v>
      </c>
      <c r="F23" s="52" t="s">
        <v>1</v>
      </c>
      <c r="G23" s="53"/>
    </row>
    <row r="24" spans="1:7" ht="14.25">
      <c r="A24" s="45" t="s">
        <v>176</v>
      </c>
      <c r="B24" s="47" t="s">
        <v>72</v>
      </c>
      <c r="C24" s="47">
        <v>47.8</v>
      </c>
      <c r="D24" s="47">
        <v>0</v>
      </c>
      <c r="E24" s="47">
        <v>47.8</v>
      </c>
      <c r="F24" s="52" t="s">
        <v>3</v>
      </c>
      <c r="G24" s="45"/>
    </row>
    <row r="25" spans="1:7">
      <c r="A25" s="45" t="s">
        <v>11</v>
      </c>
      <c r="B25" s="47">
        <v>37.5</v>
      </c>
      <c r="C25" s="47" t="s">
        <v>55</v>
      </c>
      <c r="D25" s="47" t="s">
        <v>65</v>
      </c>
      <c r="E25" s="47">
        <v>49.98</v>
      </c>
      <c r="F25" s="52" t="s">
        <v>1</v>
      </c>
      <c r="G25" s="45"/>
    </row>
    <row r="26" spans="1:7">
      <c r="A26" s="45" t="s">
        <v>12</v>
      </c>
      <c r="B26" s="47" t="s">
        <v>55</v>
      </c>
      <c r="C26" s="47" t="s">
        <v>55</v>
      </c>
      <c r="D26" s="47" t="s">
        <v>55</v>
      </c>
      <c r="E26" s="47" t="s">
        <v>55</v>
      </c>
      <c r="F26" s="52" t="s">
        <v>55</v>
      </c>
      <c r="G26" s="45"/>
    </row>
    <row r="27" spans="1:7" ht="12.75" customHeight="1">
      <c r="A27" s="45" t="s">
        <v>13</v>
      </c>
      <c r="B27" s="54" t="s">
        <v>68</v>
      </c>
      <c r="C27" s="47" t="s">
        <v>55</v>
      </c>
      <c r="D27" s="47" t="s">
        <v>55</v>
      </c>
      <c r="E27" s="47" t="s">
        <v>55</v>
      </c>
      <c r="F27" s="52" t="s">
        <v>55</v>
      </c>
      <c r="G27" s="45"/>
    </row>
    <row r="28" spans="1:7">
      <c r="A28" s="45" t="s">
        <v>49</v>
      </c>
      <c r="B28" s="47">
        <v>35</v>
      </c>
      <c r="C28" s="47">
        <v>35</v>
      </c>
      <c r="D28" s="47">
        <v>0</v>
      </c>
      <c r="E28" s="47">
        <v>35</v>
      </c>
      <c r="F28" s="52" t="s">
        <v>1</v>
      </c>
      <c r="G28" s="45"/>
    </row>
    <row r="29" spans="1:7" ht="13.5" customHeight="1">
      <c r="A29" s="45" t="s">
        <v>15</v>
      </c>
      <c r="B29" s="47">
        <v>35</v>
      </c>
      <c r="C29" s="47">
        <v>35</v>
      </c>
      <c r="D29" s="47">
        <v>0</v>
      </c>
      <c r="E29" s="47">
        <v>35</v>
      </c>
      <c r="F29" s="52" t="s">
        <v>1</v>
      </c>
      <c r="G29" s="45"/>
    </row>
    <row r="30" spans="1:7" ht="13.5" customHeight="1">
      <c r="A30" s="45" t="s">
        <v>155</v>
      </c>
      <c r="B30" s="47">
        <v>33</v>
      </c>
      <c r="C30" s="47">
        <v>33</v>
      </c>
      <c r="D30" s="47">
        <v>0</v>
      </c>
      <c r="E30" s="47">
        <v>33</v>
      </c>
      <c r="F30" s="52" t="s">
        <v>3</v>
      </c>
      <c r="G30" s="45"/>
    </row>
    <row r="31" spans="1:7">
      <c r="A31" s="45" t="s">
        <v>16</v>
      </c>
      <c r="B31" s="47">
        <v>29.8</v>
      </c>
      <c r="C31" s="47">
        <v>29.8</v>
      </c>
      <c r="D31" s="47">
        <v>21</v>
      </c>
      <c r="E31" s="47">
        <v>50.8</v>
      </c>
      <c r="F31" s="52" t="s">
        <v>1</v>
      </c>
      <c r="G31" s="45"/>
    </row>
    <row r="32" spans="1:7">
      <c r="A32" s="45" t="s">
        <v>33</v>
      </c>
      <c r="B32" s="47" t="s">
        <v>55</v>
      </c>
      <c r="C32" s="47" t="s">
        <v>55</v>
      </c>
      <c r="D32" s="47" t="s">
        <v>55</v>
      </c>
      <c r="E32" s="47" t="s">
        <v>55</v>
      </c>
      <c r="F32" s="52" t="s">
        <v>55</v>
      </c>
      <c r="G32" s="45"/>
    </row>
    <row r="33" spans="1:7" ht="12.75" customHeight="1">
      <c r="A33" s="45" t="s">
        <v>17</v>
      </c>
      <c r="B33" s="47">
        <v>36</v>
      </c>
      <c r="C33" s="47">
        <v>36</v>
      </c>
      <c r="D33" s="47">
        <v>3.6</v>
      </c>
      <c r="E33" s="47">
        <v>39.6</v>
      </c>
      <c r="F33" s="52" t="s">
        <v>1</v>
      </c>
      <c r="G33" s="45"/>
    </row>
    <row r="34" spans="1:7" ht="12.75" customHeight="1">
      <c r="A34" s="45" t="s">
        <v>18</v>
      </c>
      <c r="B34" s="47" t="s">
        <v>60</v>
      </c>
      <c r="C34" s="47" t="s">
        <v>60</v>
      </c>
      <c r="D34" s="47" t="s">
        <v>60</v>
      </c>
      <c r="E34" s="47" t="s">
        <v>60</v>
      </c>
      <c r="F34" s="48" t="s">
        <v>60</v>
      </c>
      <c r="G34" s="45"/>
    </row>
    <row r="35" spans="1:7">
      <c r="A35" s="45" t="s">
        <v>19</v>
      </c>
      <c r="B35" s="47">
        <v>35</v>
      </c>
      <c r="C35" s="47">
        <v>35</v>
      </c>
      <c r="D35" s="47">
        <v>0</v>
      </c>
      <c r="E35" s="47">
        <v>35</v>
      </c>
      <c r="F35" s="52" t="s">
        <v>54</v>
      </c>
      <c r="G35" s="45"/>
    </row>
    <row r="36" spans="1:7" ht="14.25">
      <c r="A36" s="45" t="s">
        <v>156</v>
      </c>
      <c r="B36" s="47">
        <v>30</v>
      </c>
      <c r="C36" s="47">
        <v>30</v>
      </c>
      <c r="D36" s="47">
        <v>0</v>
      </c>
      <c r="E36" s="47">
        <v>30</v>
      </c>
      <c r="F36" s="52" t="s">
        <v>3</v>
      </c>
      <c r="G36" s="45"/>
    </row>
    <row r="37" spans="1:7" ht="14.25">
      <c r="A37" s="45" t="s">
        <v>157</v>
      </c>
      <c r="B37" s="47">
        <v>9.8000000000000007</v>
      </c>
      <c r="C37" s="56">
        <v>7.0833405612318661</v>
      </c>
      <c r="D37" s="56">
        <v>20.63767412007563</v>
      </c>
      <c r="E37" s="55">
        <v>27.721014681307494</v>
      </c>
      <c r="F37" s="52" t="s">
        <v>3</v>
      </c>
      <c r="G37" s="57"/>
    </row>
    <row r="38" spans="1:7" ht="13.5" customHeight="1">
      <c r="A38" s="45" t="s">
        <v>21</v>
      </c>
      <c r="B38" s="47" t="s">
        <v>55</v>
      </c>
      <c r="C38" s="47" t="s">
        <v>55</v>
      </c>
      <c r="D38" s="47" t="s">
        <v>55</v>
      </c>
      <c r="E38" s="47" t="s">
        <v>55</v>
      </c>
      <c r="F38" s="52" t="s">
        <v>55</v>
      </c>
      <c r="G38" s="45"/>
    </row>
    <row r="39" spans="1:7" ht="14.25">
      <c r="A39" s="45" t="s">
        <v>158</v>
      </c>
      <c r="B39" s="47">
        <v>33</v>
      </c>
      <c r="C39" s="47">
        <v>33</v>
      </c>
      <c r="D39" s="47">
        <v>0</v>
      </c>
      <c r="E39" s="47">
        <v>33</v>
      </c>
      <c r="F39" s="52" t="s">
        <v>1</v>
      </c>
      <c r="G39" s="45"/>
    </row>
    <row r="40" spans="1:7" ht="12.75" customHeight="1">
      <c r="A40" s="45" t="s">
        <v>159</v>
      </c>
      <c r="B40" s="47">
        <v>34</v>
      </c>
      <c r="C40" s="47">
        <v>31.501000000000001</v>
      </c>
      <c r="D40" s="56">
        <v>7.35</v>
      </c>
      <c r="E40" s="56">
        <v>38.850999999999999</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104" spans="1:1">
      <c r="A104" s="40" t="s">
        <v>103</v>
      </c>
    </row>
  </sheetData>
  <mergeCells count="5">
    <mergeCell ref="B4:B9"/>
    <mergeCell ref="C4:C9"/>
    <mergeCell ref="D4:D9"/>
    <mergeCell ref="E4:E9"/>
    <mergeCell ref="F4:F9"/>
  </mergeCells>
  <conditionalFormatting sqref="D11:D40">
    <cfRule type="cellIs" dxfId="10" priority="1" stopIfTrue="1" operator="equal">
      <formula>0</formula>
    </cfRule>
  </conditionalFormatting>
  <printOptions horizontalCentered="1" verticalCentered="1"/>
  <pageMargins left="0.25" right="0.25" top="0.75" bottom="0.75" header="0.3" footer="0.3"/>
  <pageSetup paperSize="9" scale="73" orientation="portrait" r:id="rId1"/>
  <headerFooter alignWithMargins="0"/>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04"/>
  <sheetViews>
    <sheetView zoomScaleNormal="100" workbookViewId="0">
      <selection activeCell="F41" sqref="F41"/>
    </sheetView>
  </sheetViews>
  <sheetFormatPr defaultColWidth="16.42578125" defaultRowHeight="12.75"/>
  <cols>
    <col min="1" max="2" width="16.85546875" style="40" customWidth="1"/>
    <col min="3" max="3" width="16.42578125" style="40" customWidth="1"/>
    <col min="4" max="4" width="16.28515625" style="40" customWidth="1"/>
    <col min="5" max="5" width="13.85546875" style="40" customWidth="1"/>
    <col min="6" max="6" width="11.140625" style="40" customWidth="1"/>
    <col min="7" max="251" width="9.140625" style="40" customWidth="1"/>
    <col min="252" max="252" width="15" style="40" customWidth="1"/>
    <col min="253" max="253" width="0.7109375" style="40" customWidth="1"/>
    <col min="254" max="254" width="16.85546875" style="40" customWidth="1"/>
    <col min="255" max="255" width="0.85546875" style="40" customWidth="1"/>
    <col min="256" max="16384" width="16.42578125" style="40"/>
  </cols>
  <sheetData>
    <row r="1" spans="1:8">
      <c r="A1" s="39">
        <v>41684</v>
      </c>
    </row>
    <row r="2" spans="1:8" ht="12.75" customHeight="1">
      <c r="A2" s="5" t="s">
        <v>173</v>
      </c>
      <c r="B2" s="41"/>
      <c r="C2" s="41"/>
      <c r="D2" s="41"/>
      <c r="E2" s="41"/>
      <c r="F2" s="41"/>
    </row>
    <row r="3" spans="1:8" ht="12.75" customHeight="1" thickBot="1">
      <c r="A3" s="42"/>
      <c r="B3" s="42"/>
      <c r="C3" s="42"/>
      <c r="D3" s="42"/>
      <c r="E3" s="42"/>
      <c r="F3" s="42"/>
    </row>
    <row r="4" spans="1:8" ht="12.75" customHeight="1">
      <c r="A4" s="43"/>
      <c r="B4" s="108" t="s">
        <v>105</v>
      </c>
      <c r="C4" s="108" t="s">
        <v>106</v>
      </c>
      <c r="D4" s="108" t="s">
        <v>107</v>
      </c>
      <c r="E4" s="108" t="s">
        <v>108</v>
      </c>
      <c r="F4" s="108" t="s">
        <v>109</v>
      </c>
    </row>
    <row r="5" spans="1:8" ht="12.75" customHeight="1">
      <c r="B5" s="109"/>
      <c r="C5" s="109"/>
      <c r="D5" s="109"/>
      <c r="E5" s="109"/>
      <c r="F5" s="109"/>
    </row>
    <row r="6" spans="1:8" ht="12.75" customHeight="1">
      <c r="A6" s="44"/>
      <c r="B6" s="109"/>
      <c r="C6" s="109"/>
      <c r="D6" s="109"/>
      <c r="E6" s="109"/>
      <c r="F6" s="109"/>
    </row>
    <row r="7" spans="1:8" ht="12.75" customHeight="1">
      <c r="B7" s="109"/>
      <c r="C7" s="109"/>
      <c r="D7" s="109"/>
      <c r="E7" s="109"/>
      <c r="F7" s="109"/>
    </row>
    <row r="8" spans="1:8" ht="12.75" customHeight="1">
      <c r="A8" s="45" t="s">
        <v>0</v>
      </c>
      <c r="B8" s="109"/>
      <c r="C8" s="109"/>
      <c r="D8" s="109"/>
      <c r="E8" s="109"/>
      <c r="F8" s="109"/>
    </row>
    <row r="9" spans="1:8" ht="12.75" customHeight="1">
      <c r="A9" s="46"/>
      <c r="B9" s="110"/>
      <c r="C9" s="110"/>
      <c r="D9" s="110"/>
      <c r="E9" s="110"/>
      <c r="F9" s="110"/>
    </row>
    <row r="10" spans="1:8" ht="12.75" customHeight="1">
      <c r="E10" s="47"/>
    </row>
    <row r="11" spans="1:8" ht="12.75" customHeight="1">
      <c r="A11" s="45" t="s">
        <v>110</v>
      </c>
      <c r="B11" s="47">
        <v>39</v>
      </c>
      <c r="C11" s="47">
        <v>39</v>
      </c>
      <c r="D11" s="47">
        <v>0</v>
      </c>
      <c r="E11" s="47">
        <v>39</v>
      </c>
      <c r="F11" s="48" t="s">
        <v>1</v>
      </c>
      <c r="G11" s="45"/>
    </row>
    <row r="12" spans="1:8" ht="14.25">
      <c r="A12" s="45" t="s">
        <v>150</v>
      </c>
      <c r="B12" s="47">
        <v>30</v>
      </c>
      <c r="C12" s="47">
        <v>30</v>
      </c>
      <c r="D12" s="47">
        <v>0</v>
      </c>
      <c r="E12" s="47">
        <v>30</v>
      </c>
      <c r="F12" s="48" t="s">
        <v>3</v>
      </c>
      <c r="G12" s="45"/>
      <c r="H12" s="49"/>
    </row>
    <row r="13" spans="1:8">
      <c r="A13" s="45" t="s">
        <v>4</v>
      </c>
      <c r="B13" s="47">
        <v>41</v>
      </c>
      <c r="C13" s="47">
        <v>41</v>
      </c>
      <c r="D13" s="47">
        <v>0</v>
      </c>
      <c r="E13" s="47">
        <v>41</v>
      </c>
      <c r="F13" s="48" t="s">
        <v>1</v>
      </c>
      <c r="G13" s="45"/>
    </row>
    <row r="14" spans="1:8">
      <c r="A14" s="45" t="s">
        <v>5</v>
      </c>
      <c r="B14" s="47" t="s">
        <v>71</v>
      </c>
      <c r="C14" s="56">
        <v>28.84</v>
      </c>
      <c r="D14" s="47">
        <v>12.61</v>
      </c>
      <c r="E14" s="56">
        <f>+C14+D14</f>
        <v>41.45</v>
      </c>
      <c r="F14" s="48" t="s">
        <v>1</v>
      </c>
      <c r="G14" s="45"/>
    </row>
    <row r="15" spans="1:8" s="51" customFormat="1">
      <c r="A15" s="50" t="s">
        <v>6</v>
      </c>
      <c r="B15" s="47" t="s">
        <v>60</v>
      </c>
      <c r="C15" s="47" t="s">
        <v>60</v>
      </c>
      <c r="D15" s="47" t="s">
        <v>60</v>
      </c>
      <c r="E15" s="47" t="s">
        <v>60</v>
      </c>
      <c r="F15" s="48" t="s">
        <v>60</v>
      </c>
      <c r="G15" s="50"/>
    </row>
    <row r="16" spans="1:8">
      <c r="A16" s="45" t="s">
        <v>7</v>
      </c>
      <c r="B16" s="47">
        <v>40</v>
      </c>
      <c r="C16" s="47">
        <v>40</v>
      </c>
      <c r="D16" s="47" t="s">
        <v>60</v>
      </c>
      <c r="E16" s="47">
        <v>40</v>
      </c>
      <c r="F16" s="48" t="s">
        <v>3</v>
      </c>
      <c r="G16" s="45"/>
    </row>
    <row r="17" spans="1:7" ht="12.75" customHeight="1">
      <c r="A17" s="45" t="s">
        <v>8</v>
      </c>
      <c r="B17" s="47">
        <v>25</v>
      </c>
      <c r="C17" s="47" t="s">
        <v>55</v>
      </c>
      <c r="D17" s="47" t="s">
        <v>55</v>
      </c>
      <c r="E17" s="47">
        <v>44.5</v>
      </c>
      <c r="F17" s="48" t="s">
        <v>55</v>
      </c>
      <c r="G17" s="45"/>
    </row>
    <row r="18" spans="1:7" ht="12.75" customHeight="1">
      <c r="A18" s="45" t="s">
        <v>151</v>
      </c>
      <c r="B18" s="47" t="s">
        <v>79</v>
      </c>
      <c r="C18" s="47">
        <v>42</v>
      </c>
      <c r="D18" s="47">
        <v>0</v>
      </c>
      <c r="E18" s="47">
        <v>42</v>
      </c>
      <c r="F18" s="52" t="s">
        <v>1</v>
      </c>
      <c r="G18" s="45"/>
    </row>
    <row r="19" spans="1:7" ht="12.75" customHeight="1">
      <c r="A19" s="45" t="s">
        <v>152</v>
      </c>
      <c r="B19" s="47" t="s">
        <v>73</v>
      </c>
      <c r="C19" s="47">
        <v>45.454545454545453</v>
      </c>
      <c r="D19" s="47">
        <v>9.0909090909090917</v>
      </c>
      <c r="E19" s="47">
        <v>54.545454545454547</v>
      </c>
      <c r="F19" s="52" t="s">
        <v>3</v>
      </c>
      <c r="G19" s="45"/>
    </row>
    <row r="20" spans="1:7" ht="12.75" customHeight="1">
      <c r="A20" s="45" t="s">
        <v>29</v>
      </c>
      <c r="B20" s="47">
        <v>46</v>
      </c>
      <c r="C20" s="47">
        <v>46</v>
      </c>
      <c r="D20" s="47">
        <v>0</v>
      </c>
      <c r="E20" s="47">
        <v>46</v>
      </c>
      <c r="F20" s="52" t="s">
        <v>54</v>
      </c>
      <c r="G20" s="45"/>
    </row>
    <row r="21" spans="1:7">
      <c r="A21" s="45" t="s">
        <v>78</v>
      </c>
      <c r="B21" s="47">
        <v>40</v>
      </c>
      <c r="C21" s="47">
        <v>40</v>
      </c>
      <c r="D21" s="47">
        <v>0</v>
      </c>
      <c r="E21" s="47">
        <v>40</v>
      </c>
      <c r="F21" s="52" t="s">
        <v>1</v>
      </c>
      <c r="G21" s="45"/>
    </row>
    <row r="22" spans="1:7">
      <c r="A22" s="45" t="s">
        <v>9</v>
      </c>
      <c r="B22" s="47" t="s">
        <v>55</v>
      </c>
      <c r="C22" s="47" t="s">
        <v>55</v>
      </c>
      <c r="D22" s="47" t="s">
        <v>55</v>
      </c>
      <c r="E22" s="47" t="s">
        <v>55</v>
      </c>
      <c r="F22" s="52" t="s">
        <v>55</v>
      </c>
      <c r="G22" s="45"/>
    </row>
    <row r="23" spans="1:7">
      <c r="A23" s="53" t="s">
        <v>10</v>
      </c>
      <c r="B23" s="47">
        <v>43</v>
      </c>
      <c r="C23" s="47">
        <v>43</v>
      </c>
      <c r="D23" s="47">
        <v>0</v>
      </c>
      <c r="E23" s="47">
        <v>43</v>
      </c>
      <c r="F23" s="52" t="s">
        <v>1</v>
      </c>
      <c r="G23" s="53"/>
    </row>
    <row r="24" spans="1:7" ht="14.25">
      <c r="A24" s="45" t="s">
        <v>153</v>
      </c>
      <c r="B24" s="47" t="s">
        <v>72</v>
      </c>
      <c r="C24" s="47">
        <v>46.4</v>
      </c>
      <c r="D24" s="47">
        <v>0</v>
      </c>
      <c r="E24" s="47">
        <v>46.4</v>
      </c>
      <c r="F24" s="52" t="s">
        <v>3</v>
      </c>
      <c r="G24" s="45"/>
    </row>
    <row r="25" spans="1:7">
      <c r="A25" s="45" t="s">
        <v>11</v>
      </c>
      <c r="B25" s="47">
        <v>37.5</v>
      </c>
      <c r="C25" s="47" t="s">
        <v>55</v>
      </c>
      <c r="D25" s="47" t="s">
        <v>65</v>
      </c>
      <c r="E25" s="47">
        <v>49.98</v>
      </c>
      <c r="F25" s="52" t="s">
        <v>1</v>
      </c>
      <c r="G25" s="45"/>
    </row>
    <row r="26" spans="1:7">
      <c r="A26" s="45" t="s">
        <v>12</v>
      </c>
      <c r="B26" s="47" t="s">
        <v>55</v>
      </c>
      <c r="C26" s="47" t="s">
        <v>55</v>
      </c>
      <c r="D26" s="47" t="s">
        <v>55</v>
      </c>
      <c r="E26" s="47" t="s">
        <v>55</v>
      </c>
      <c r="F26" s="52" t="s">
        <v>55</v>
      </c>
      <c r="G26" s="45"/>
    </row>
    <row r="27" spans="1:7" ht="12.75" customHeight="1">
      <c r="A27" s="45" t="s">
        <v>13</v>
      </c>
      <c r="B27" s="54" t="s">
        <v>77</v>
      </c>
      <c r="C27" s="47" t="s">
        <v>55</v>
      </c>
      <c r="D27" s="47" t="s">
        <v>55</v>
      </c>
      <c r="E27" s="47" t="s">
        <v>55</v>
      </c>
      <c r="F27" s="52" t="s">
        <v>55</v>
      </c>
      <c r="G27" s="45"/>
    </row>
    <row r="28" spans="1:7">
      <c r="A28" s="45" t="s">
        <v>49</v>
      </c>
      <c r="B28" s="47">
        <v>36</v>
      </c>
      <c r="C28" s="47">
        <v>36</v>
      </c>
      <c r="D28" s="47">
        <v>0</v>
      </c>
      <c r="E28" s="47">
        <v>36</v>
      </c>
      <c r="F28" s="52" t="s">
        <v>1</v>
      </c>
      <c r="G28" s="45"/>
    </row>
    <row r="29" spans="1:7" ht="13.5" customHeight="1">
      <c r="A29" s="45" t="s">
        <v>15</v>
      </c>
      <c r="B29" s="47">
        <v>35</v>
      </c>
      <c r="C29" s="47">
        <v>35</v>
      </c>
      <c r="D29" s="47">
        <v>0</v>
      </c>
      <c r="E29" s="47">
        <v>35</v>
      </c>
      <c r="F29" s="52" t="s">
        <v>1</v>
      </c>
      <c r="G29" s="45"/>
    </row>
    <row r="30" spans="1:7" ht="13.5" customHeight="1">
      <c r="A30" s="45" t="s">
        <v>166</v>
      </c>
      <c r="B30" s="47">
        <v>33</v>
      </c>
      <c r="C30" s="47">
        <v>33</v>
      </c>
      <c r="D30" s="47">
        <v>0</v>
      </c>
      <c r="E30" s="47">
        <v>33</v>
      </c>
      <c r="F30" s="52" t="s">
        <v>3</v>
      </c>
      <c r="G30" s="45"/>
    </row>
    <row r="31" spans="1:7">
      <c r="A31" s="45" t="s">
        <v>16</v>
      </c>
      <c r="B31" s="47">
        <v>29.8</v>
      </c>
      <c r="C31" s="47">
        <v>29.8</v>
      </c>
      <c r="D31" s="47">
        <v>21</v>
      </c>
      <c r="E31" s="47">
        <v>50.8</v>
      </c>
      <c r="F31" s="52" t="s">
        <v>1</v>
      </c>
      <c r="G31" s="45"/>
    </row>
    <row r="32" spans="1:7">
      <c r="A32" s="45" t="s">
        <v>33</v>
      </c>
      <c r="B32" s="47" t="s">
        <v>55</v>
      </c>
      <c r="C32" s="47" t="s">
        <v>55</v>
      </c>
      <c r="D32" s="47" t="s">
        <v>55</v>
      </c>
      <c r="E32" s="47" t="s">
        <v>55</v>
      </c>
      <c r="F32" s="52" t="s">
        <v>55</v>
      </c>
      <c r="G32" s="45"/>
    </row>
    <row r="33" spans="1:7" ht="12.75" customHeight="1">
      <c r="A33" s="45" t="s">
        <v>17</v>
      </c>
      <c r="B33" s="47">
        <v>36.5</v>
      </c>
      <c r="C33" s="47">
        <v>36.5</v>
      </c>
      <c r="D33" s="47">
        <v>3.65</v>
      </c>
      <c r="E33" s="47">
        <v>40.15</v>
      </c>
      <c r="F33" s="52" t="s">
        <v>1</v>
      </c>
      <c r="G33" s="45"/>
    </row>
    <row r="34" spans="1:7" ht="12.75" customHeight="1">
      <c r="A34" s="45" t="s">
        <v>18</v>
      </c>
      <c r="B34" s="47" t="s">
        <v>60</v>
      </c>
      <c r="C34" s="47" t="s">
        <v>60</v>
      </c>
      <c r="D34" s="47" t="s">
        <v>60</v>
      </c>
      <c r="E34" s="47" t="s">
        <v>60</v>
      </c>
      <c r="F34" s="48" t="s">
        <v>60</v>
      </c>
      <c r="G34" s="45"/>
    </row>
    <row r="35" spans="1:7">
      <c r="A35" s="45" t="s">
        <v>19</v>
      </c>
      <c r="B35" s="47">
        <v>35</v>
      </c>
      <c r="C35" s="47">
        <v>35</v>
      </c>
      <c r="D35" s="47">
        <v>0</v>
      </c>
      <c r="E35" s="47">
        <v>35</v>
      </c>
      <c r="F35" s="52" t="s">
        <v>54</v>
      </c>
      <c r="G35" s="45"/>
    </row>
    <row r="36" spans="1:7" ht="14.25">
      <c r="A36" s="45" t="s">
        <v>167</v>
      </c>
      <c r="B36" s="47">
        <v>40</v>
      </c>
      <c r="C36" s="47">
        <v>40</v>
      </c>
      <c r="D36" s="47" t="s">
        <v>60</v>
      </c>
      <c r="E36" s="47">
        <v>53</v>
      </c>
      <c r="F36" s="52" t="s">
        <v>3</v>
      </c>
      <c r="G36" s="45"/>
    </row>
    <row r="37" spans="1:7" ht="14.25">
      <c r="A37" s="45" t="s">
        <v>168</v>
      </c>
      <c r="B37" s="47">
        <v>9.8000000000000007</v>
      </c>
      <c r="C37" s="55">
        <v>6.8015391621129337</v>
      </c>
      <c r="D37" s="56">
        <v>23.794999999999998</v>
      </c>
      <c r="E37" s="55">
        <v>30.596539162112933</v>
      </c>
      <c r="F37" s="52" t="s">
        <v>3</v>
      </c>
      <c r="G37" s="57"/>
    </row>
    <row r="38" spans="1:7" ht="13.5" customHeight="1">
      <c r="A38" s="45" t="s">
        <v>21</v>
      </c>
      <c r="B38" s="47" t="s">
        <v>55</v>
      </c>
      <c r="C38" s="47" t="s">
        <v>55</v>
      </c>
      <c r="D38" s="47" t="s">
        <v>55</v>
      </c>
      <c r="E38" s="47" t="s">
        <v>55</v>
      </c>
      <c r="F38" s="52" t="s">
        <v>55</v>
      </c>
      <c r="G38" s="45"/>
    </row>
    <row r="39" spans="1:7" ht="14.25">
      <c r="A39" s="45" t="s">
        <v>169</v>
      </c>
      <c r="B39" s="47">
        <v>34</v>
      </c>
      <c r="C39" s="47">
        <v>34</v>
      </c>
      <c r="D39" s="47">
        <v>0</v>
      </c>
      <c r="E39" s="47">
        <v>34</v>
      </c>
      <c r="F39" s="52" t="s">
        <v>1</v>
      </c>
      <c r="G39" s="45"/>
    </row>
    <row r="40" spans="1:7" ht="12.75" customHeight="1">
      <c r="A40" s="45" t="s">
        <v>170</v>
      </c>
      <c r="B40" s="47">
        <v>34</v>
      </c>
      <c r="C40" s="47">
        <v>31.603000000000002</v>
      </c>
      <c r="D40" s="56">
        <v>7.05</v>
      </c>
      <c r="E40" s="56">
        <v>38.652999999999999</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104" spans="1:1">
      <c r="A104" s="40" t="s">
        <v>103</v>
      </c>
    </row>
  </sheetData>
  <mergeCells count="5">
    <mergeCell ref="B4:B9"/>
    <mergeCell ref="C4:C9"/>
    <mergeCell ref="D4:D9"/>
    <mergeCell ref="E4:E9"/>
    <mergeCell ref="F4:F9"/>
  </mergeCells>
  <conditionalFormatting sqref="D11:D40">
    <cfRule type="cellIs" dxfId="9" priority="1" stopIfTrue="1" operator="equal">
      <formula>0</formula>
    </cfRule>
  </conditionalFormatting>
  <printOptions horizontalCentered="1" verticalCentered="1"/>
  <pageMargins left="0.25" right="0.25" top="0.75" bottom="0.75" header="0.3" footer="0.3"/>
  <pageSetup paperSize="9" scale="75" orientation="portrait" r:id="rId1"/>
  <headerFooter alignWithMargins="0"/>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04"/>
  <sheetViews>
    <sheetView zoomScaleNormal="100" workbookViewId="0">
      <selection activeCell="F41" sqref="F41"/>
    </sheetView>
  </sheetViews>
  <sheetFormatPr defaultColWidth="16.42578125" defaultRowHeight="12.75"/>
  <cols>
    <col min="1" max="1" width="17" style="40" customWidth="1"/>
    <col min="2" max="2" width="16.85546875" style="40" customWidth="1"/>
    <col min="3" max="3" width="16.42578125" style="40" customWidth="1"/>
    <col min="4" max="4" width="16.28515625" style="40" customWidth="1"/>
    <col min="5" max="5" width="12.5703125" style="40" customWidth="1"/>
    <col min="6" max="6" width="11.140625" style="40" customWidth="1"/>
    <col min="7" max="251" width="9.140625" style="40" customWidth="1"/>
    <col min="252" max="252" width="15" style="40" customWidth="1"/>
    <col min="253" max="253" width="0.7109375" style="40" customWidth="1"/>
    <col min="254" max="254" width="16.85546875" style="40" customWidth="1"/>
    <col min="255" max="255" width="0.85546875" style="40" customWidth="1"/>
    <col min="256" max="16384" width="16.42578125" style="40"/>
  </cols>
  <sheetData>
    <row r="1" spans="1:8">
      <c r="A1" s="39">
        <v>41684</v>
      </c>
    </row>
    <row r="2" spans="1:8" ht="12.75" customHeight="1">
      <c r="A2" s="5" t="s">
        <v>172</v>
      </c>
      <c r="B2" s="41"/>
      <c r="C2" s="41"/>
      <c r="D2" s="41"/>
      <c r="E2" s="41"/>
      <c r="F2" s="41"/>
    </row>
    <row r="3" spans="1:8" ht="12.75" customHeight="1" thickBot="1">
      <c r="A3" s="42"/>
      <c r="B3" s="42"/>
      <c r="C3" s="42"/>
      <c r="D3" s="42"/>
      <c r="E3" s="42"/>
      <c r="F3" s="42"/>
    </row>
    <row r="4" spans="1:8" ht="12.75" customHeight="1">
      <c r="A4" s="43"/>
      <c r="B4" s="108" t="s">
        <v>105</v>
      </c>
      <c r="C4" s="108" t="s">
        <v>106</v>
      </c>
      <c r="D4" s="108" t="s">
        <v>107</v>
      </c>
      <c r="E4" s="108" t="s">
        <v>108</v>
      </c>
      <c r="F4" s="108" t="s">
        <v>109</v>
      </c>
    </row>
    <row r="5" spans="1:8" ht="12.75" customHeight="1">
      <c r="B5" s="109"/>
      <c r="C5" s="109"/>
      <c r="D5" s="109"/>
      <c r="E5" s="109"/>
      <c r="F5" s="111"/>
    </row>
    <row r="6" spans="1:8" ht="12.75" customHeight="1">
      <c r="A6" s="44"/>
      <c r="B6" s="109"/>
      <c r="C6" s="109"/>
      <c r="D6" s="109"/>
      <c r="E6" s="109"/>
      <c r="F6" s="111"/>
    </row>
    <row r="7" spans="1:8" ht="12.75" customHeight="1">
      <c r="B7" s="109"/>
      <c r="C7" s="109"/>
      <c r="D7" s="109"/>
      <c r="E7" s="109"/>
      <c r="F7" s="111"/>
    </row>
    <row r="8" spans="1:8" ht="12.75" customHeight="1">
      <c r="A8" s="45" t="s">
        <v>0</v>
      </c>
      <c r="B8" s="109"/>
      <c r="C8" s="109"/>
      <c r="D8" s="109"/>
      <c r="E8" s="109"/>
      <c r="F8" s="111"/>
    </row>
    <row r="9" spans="1:8" ht="12.75" customHeight="1">
      <c r="A9" s="46"/>
      <c r="B9" s="110"/>
      <c r="C9" s="110"/>
      <c r="D9" s="110"/>
      <c r="E9" s="110"/>
      <c r="F9" s="110"/>
    </row>
    <row r="10" spans="1:8" ht="12.75" customHeight="1">
      <c r="E10" s="47"/>
    </row>
    <row r="11" spans="1:8" ht="12.75" customHeight="1">
      <c r="A11" s="45" t="s">
        <v>110</v>
      </c>
      <c r="B11" s="47">
        <v>39</v>
      </c>
      <c r="C11" s="47">
        <v>39</v>
      </c>
      <c r="D11" s="47">
        <v>0</v>
      </c>
      <c r="E11" s="47">
        <v>39</v>
      </c>
      <c r="F11" s="48" t="s">
        <v>1</v>
      </c>
      <c r="G11" s="45"/>
    </row>
    <row r="12" spans="1:8" ht="14.25">
      <c r="A12" s="45" t="s">
        <v>150</v>
      </c>
      <c r="B12" s="47">
        <v>30</v>
      </c>
      <c r="C12" s="47">
        <v>30</v>
      </c>
      <c r="D12" s="47">
        <v>0</v>
      </c>
      <c r="E12" s="47">
        <v>30</v>
      </c>
      <c r="F12" s="48" t="s">
        <v>3</v>
      </c>
      <c r="G12" s="45"/>
      <c r="H12" s="49"/>
    </row>
    <row r="13" spans="1:8">
      <c r="A13" s="45" t="s">
        <v>4</v>
      </c>
      <c r="B13" s="47">
        <v>43</v>
      </c>
      <c r="C13" s="47">
        <v>43</v>
      </c>
      <c r="D13" s="47">
        <v>0</v>
      </c>
      <c r="E13" s="47">
        <v>43</v>
      </c>
      <c r="F13" s="48" t="s">
        <v>1</v>
      </c>
      <c r="G13" s="45"/>
    </row>
    <row r="14" spans="1:8">
      <c r="A14" s="45" t="s">
        <v>5</v>
      </c>
      <c r="B14" s="47" t="s">
        <v>71</v>
      </c>
      <c r="C14" s="56">
        <v>28.84</v>
      </c>
      <c r="D14" s="47">
        <v>12.5</v>
      </c>
      <c r="E14" s="56">
        <f>+C14+D14</f>
        <v>41.34</v>
      </c>
      <c r="F14" s="48" t="s">
        <v>1</v>
      </c>
      <c r="G14" s="45"/>
    </row>
    <row r="15" spans="1:8" s="51" customFormat="1">
      <c r="A15" s="50" t="s">
        <v>6</v>
      </c>
      <c r="B15" s="47" t="s">
        <v>60</v>
      </c>
      <c r="C15" s="47" t="s">
        <v>60</v>
      </c>
      <c r="D15" s="47" t="s">
        <v>60</v>
      </c>
      <c r="E15" s="47" t="s">
        <v>60</v>
      </c>
      <c r="F15" s="48" t="s">
        <v>60</v>
      </c>
      <c r="G15" s="50"/>
    </row>
    <row r="16" spans="1:8">
      <c r="A16" s="45" t="s">
        <v>7</v>
      </c>
      <c r="B16" s="47">
        <v>50</v>
      </c>
      <c r="C16" s="47">
        <v>50</v>
      </c>
      <c r="D16" s="47" t="s">
        <v>60</v>
      </c>
      <c r="E16" s="47">
        <v>50</v>
      </c>
      <c r="F16" s="48" t="s">
        <v>3</v>
      </c>
      <c r="G16" s="45"/>
    </row>
    <row r="17" spans="1:7" ht="12.75" customHeight="1">
      <c r="A17" s="45" t="s">
        <v>8</v>
      </c>
      <c r="B17" s="47">
        <v>33</v>
      </c>
      <c r="C17" s="47" t="s">
        <v>55</v>
      </c>
      <c r="D17" s="47" t="s">
        <v>55</v>
      </c>
      <c r="E17" s="47">
        <v>52.5</v>
      </c>
      <c r="F17" s="48" t="s">
        <v>55</v>
      </c>
      <c r="G17" s="45"/>
    </row>
    <row r="18" spans="1:7" ht="12.75" customHeight="1">
      <c r="A18" s="45" t="s">
        <v>151</v>
      </c>
      <c r="B18" s="47" t="s">
        <v>81</v>
      </c>
      <c r="C18" s="47">
        <v>42</v>
      </c>
      <c r="D18" s="47">
        <v>0</v>
      </c>
      <c r="E18" s="47">
        <v>42</v>
      </c>
      <c r="F18" s="52" t="s">
        <v>1</v>
      </c>
      <c r="G18" s="45"/>
    </row>
    <row r="19" spans="1:7" ht="12.75" customHeight="1">
      <c r="A19" s="45" t="s">
        <v>152</v>
      </c>
      <c r="B19" s="47" t="s">
        <v>80</v>
      </c>
      <c r="C19" s="47">
        <v>50.909090909090907</v>
      </c>
      <c r="D19" s="47">
        <v>9.0909090909090917</v>
      </c>
      <c r="E19" s="47">
        <v>60</v>
      </c>
      <c r="F19" s="52" t="s">
        <v>3</v>
      </c>
      <c r="G19" s="45"/>
    </row>
    <row r="20" spans="1:7" ht="12.75" customHeight="1">
      <c r="A20" s="45" t="s">
        <v>29</v>
      </c>
      <c r="B20" s="47">
        <v>46</v>
      </c>
      <c r="C20" s="47">
        <v>46</v>
      </c>
      <c r="D20" s="47">
        <v>0</v>
      </c>
      <c r="E20" s="47">
        <v>46</v>
      </c>
      <c r="F20" s="52" t="s">
        <v>54</v>
      </c>
      <c r="G20" s="45"/>
    </row>
    <row r="21" spans="1:7">
      <c r="A21" s="45" t="s">
        <v>78</v>
      </c>
      <c r="B21" s="47">
        <v>50</v>
      </c>
      <c r="C21" s="47">
        <v>50</v>
      </c>
      <c r="D21" s="47">
        <v>0</v>
      </c>
      <c r="E21" s="47">
        <v>50</v>
      </c>
      <c r="F21" s="52" t="s">
        <v>1</v>
      </c>
      <c r="G21" s="45"/>
    </row>
    <row r="22" spans="1:7">
      <c r="A22" s="45" t="s">
        <v>9</v>
      </c>
      <c r="B22" s="47" t="s">
        <v>55</v>
      </c>
      <c r="C22" s="47" t="s">
        <v>55</v>
      </c>
      <c r="D22" s="47" t="s">
        <v>55</v>
      </c>
      <c r="E22" s="47" t="s">
        <v>55</v>
      </c>
      <c r="F22" s="52" t="s">
        <v>55</v>
      </c>
      <c r="G22" s="45"/>
    </row>
    <row r="23" spans="1:7">
      <c r="A23" s="53" t="s">
        <v>10</v>
      </c>
      <c r="B23" s="47">
        <v>43</v>
      </c>
      <c r="C23" s="47">
        <v>43</v>
      </c>
      <c r="D23" s="47">
        <v>0</v>
      </c>
      <c r="E23" s="47">
        <v>43</v>
      </c>
      <c r="F23" s="52" t="s">
        <v>1</v>
      </c>
      <c r="G23" s="53"/>
    </row>
    <row r="24" spans="1:7" ht="14.25">
      <c r="A24" s="45" t="s">
        <v>153</v>
      </c>
      <c r="B24" s="47" t="s">
        <v>72</v>
      </c>
      <c r="C24" s="47">
        <v>46.4</v>
      </c>
      <c r="D24" s="47">
        <v>0</v>
      </c>
      <c r="E24" s="47">
        <v>46.4</v>
      </c>
      <c r="F24" s="52" t="s">
        <v>3</v>
      </c>
      <c r="G24" s="45"/>
    </row>
    <row r="25" spans="1:7">
      <c r="A25" s="45" t="s">
        <v>11</v>
      </c>
      <c r="B25" s="47">
        <v>40</v>
      </c>
      <c r="C25" s="47" t="s">
        <v>55</v>
      </c>
      <c r="D25" s="47" t="s">
        <v>65</v>
      </c>
      <c r="E25" s="47" t="s">
        <v>55</v>
      </c>
      <c r="F25" s="52" t="s">
        <v>1</v>
      </c>
      <c r="G25" s="45"/>
    </row>
    <row r="26" spans="1:7">
      <c r="A26" s="45" t="s">
        <v>12</v>
      </c>
      <c r="B26" s="47" t="s">
        <v>55</v>
      </c>
      <c r="C26" s="47" t="s">
        <v>55</v>
      </c>
      <c r="D26" s="47" t="s">
        <v>55</v>
      </c>
      <c r="E26" s="47" t="s">
        <v>55</v>
      </c>
      <c r="F26" s="52" t="s">
        <v>55</v>
      </c>
      <c r="G26" s="45"/>
    </row>
    <row r="27" spans="1:7" ht="12.75" customHeight="1">
      <c r="A27" s="45" t="s">
        <v>13</v>
      </c>
      <c r="B27" s="54" t="s">
        <v>77</v>
      </c>
      <c r="C27" s="47" t="s">
        <v>55</v>
      </c>
      <c r="D27" s="47" t="s">
        <v>55</v>
      </c>
      <c r="E27" s="47" t="s">
        <v>55</v>
      </c>
      <c r="F27" s="52" t="s">
        <v>55</v>
      </c>
      <c r="G27" s="45"/>
    </row>
    <row r="28" spans="1:7">
      <c r="A28" s="45" t="s">
        <v>49</v>
      </c>
      <c r="B28" s="47">
        <v>37</v>
      </c>
      <c r="C28" s="47">
        <v>37</v>
      </c>
      <c r="D28" s="47">
        <v>0</v>
      </c>
      <c r="E28" s="47">
        <v>37</v>
      </c>
      <c r="F28" s="52" t="s">
        <v>1</v>
      </c>
      <c r="G28" s="45"/>
    </row>
    <row r="29" spans="1:7" ht="13.5" customHeight="1">
      <c r="A29" s="45" t="s">
        <v>15</v>
      </c>
      <c r="B29" s="47">
        <v>35</v>
      </c>
      <c r="C29" s="47">
        <v>35</v>
      </c>
      <c r="D29" s="47">
        <v>0</v>
      </c>
      <c r="E29" s="47">
        <v>35</v>
      </c>
      <c r="F29" s="52" t="s">
        <v>1</v>
      </c>
      <c r="G29" s="45"/>
    </row>
    <row r="30" spans="1:7" ht="13.5" customHeight="1">
      <c r="A30" s="45" t="s">
        <v>166</v>
      </c>
      <c r="B30" s="47">
        <v>33</v>
      </c>
      <c r="C30" s="47">
        <v>33</v>
      </c>
      <c r="D30" s="47">
        <v>0</v>
      </c>
      <c r="E30" s="47">
        <v>33</v>
      </c>
      <c r="F30" s="52" t="s">
        <v>3</v>
      </c>
      <c r="G30" s="45"/>
    </row>
    <row r="31" spans="1:7">
      <c r="A31" s="45" t="s">
        <v>16</v>
      </c>
      <c r="B31" s="47">
        <v>29.8</v>
      </c>
      <c r="C31" s="47">
        <v>29.8</v>
      </c>
      <c r="D31" s="47">
        <v>21</v>
      </c>
      <c r="E31" s="47">
        <v>50.8</v>
      </c>
      <c r="F31" s="52" t="s">
        <v>1</v>
      </c>
      <c r="G31" s="45"/>
    </row>
    <row r="32" spans="1:7">
      <c r="A32" s="45" t="s">
        <v>33</v>
      </c>
      <c r="B32" s="47" t="s">
        <v>55</v>
      </c>
      <c r="C32" s="47" t="s">
        <v>55</v>
      </c>
      <c r="D32" s="47" t="s">
        <v>55</v>
      </c>
      <c r="E32" s="47" t="s">
        <v>55</v>
      </c>
      <c r="F32" s="52" t="s">
        <v>55</v>
      </c>
      <c r="G32" s="45"/>
    </row>
    <row r="33" spans="1:7" ht="12.75" customHeight="1">
      <c r="A33" s="45" t="s">
        <v>17</v>
      </c>
      <c r="B33" s="47">
        <v>36.5</v>
      </c>
      <c r="C33" s="47">
        <v>36.5</v>
      </c>
      <c r="D33" s="47">
        <v>3.65</v>
      </c>
      <c r="E33" s="47">
        <v>40.15</v>
      </c>
      <c r="F33" s="52" t="s">
        <v>1</v>
      </c>
      <c r="G33" s="45"/>
    </row>
    <row r="34" spans="1:7" ht="12.75" customHeight="1">
      <c r="A34" s="45" t="s">
        <v>18</v>
      </c>
      <c r="B34" s="47" t="s">
        <v>60</v>
      </c>
      <c r="C34" s="47" t="s">
        <v>60</v>
      </c>
      <c r="D34" s="47" t="s">
        <v>60</v>
      </c>
      <c r="E34" s="47" t="s">
        <v>60</v>
      </c>
      <c r="F34" s="48" t="s">
        <v>60</v>
      </c>
      <c r="G34" s="45"/>
    </row>
    <row r="35" spans="1:7">
      <c r="A35" s="45" t="s">
        <v>19</v>
      </c>
      <c r="B35" s="47">
        <v>35</v>
      </c>
      <c r="C35" s="47">
        <v>35</v>
      </c>
      <c r="D35" s="47">
        <v>0</v>
      </c>
      <c r="E35" s="47">
        <v>35</v>
      </c>
      <c r="F35" s="52" t="s">
        <v>54</v>
      </c>
      <c r="G35" s="45"/>
    </row>
    <row r="36" spans="1:7" ht="14.25">
      <c r="A36" s="45" t="s">
        <v>167</v>
      </c>
      <c r="B36" s="47">
        <v>52</v>
      </c>
      <c r="C36" s="47">
        <v>52</v>
      </c>
      <c r="D36" s="47" t="s">
        <v>60</v>
      </c>
      <c r="E36" s="47">
        <v>60.1</v>
      </c>
      <c r="F36" s="52" t="s">
        <v>3</v>
      </c>
      <c r="G36" s="45"/>
    </row>
    <row r="37" spans="1:7" ht="14.25">
      <c r="A37" s="45" t="s">
        <v>168</v>
      </c>
      <c r="B37" s="47">
        <v>9.8000000000000007</v>
      </c>
      <c r="C37" s="55">
        <v>6.8015391621129337</v>
      </c>
      <c r="D37" s="56">
        <v>23.794999999999998</v>
      </c>
      <c r="E37" s="47">
        <v>30.596539162112933</v>
      </c>
      <c r="F37" s="52" t="s">
        <v>3</v>
      </c>
      <c r="G37" s="57"/>
    </row>
    <row r="38" spans="1:7" ht="13.5" customHeight="1">
      <c r="A38" s="45" t="s">
        <v>21</v>
      </c>
      <c r="B38" s="47" t="s">
        <v>55</v>
      </c>
      <c r="C38" s="47" t="s">
        <v>55</v>
      </c>
      <c r="D38" s="47" t="s">
        <v>55</v>
      </c>
      <c r="E38" s="47" t="s">
        <v>55</v>
      </c>
      <c r="F38" s="52" t="s">
        <v>55</v>
      </c>
      <c r="G38" s="45"/>
    </row>
    <row r="39" spans="1:7" ht="14.25">
      <c r="A39" s="45" t="s">
        <v>169</v>
      </c>
      <c r="B39" s="47">
        <v>35</v>
      </c>
      <c r="C39" s="47">
        <v>35</v>
      </c>
      <c r="D39" s="47">
        <v>0</v>
      </c>
      <c r="E39" s="47">
        <v>35</v>
      </c>
      <c r="F39" s="52" t="s">
        <v>1</v>
      </c>
      <c r="G39" s="45"/>
    </row>
    <row r="40" spans="1:7" ht="12.75" customHeight="1">
      <c r="A40" s="45" t="s">
        <v>170</v>
      </c>
      <c r="B40" s="47">
        <v>34</v>
      </c>
      <c r="C40" s="47">
        <v>31.5962</v>
      </c>
      <c r="D40" s="47">
        <v>7.07</v>
      </c>
      <c r="E40" s="47">
        <v>38.666200000000003</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104" spans="1:1">
      <c r="A104" s="40" t="s">
        <v>103</v>
      </c>
    </row>
  </sheetData>
  <mergeCells count="5">
    <mergeCell ref="B4:B9"/>
    <mergeCell ref="C4:C9"/>
    <mergeCell ref="D4:D9"/>
    <mergeCell ref="E4:E9"/>
    <mergeCell ref="F4:F9"/>
  </mergeCells>
  <conditionalFormatting sqref="D11:D40">
    <cfRule type="cellIs" dxfId="8" priority="1" stopIfTrue="1" operator="equal">
      <formula>0</formula>
    </cfRule>
  </conditionalFormatting>
  <printOptions horizontalCentered="1" verticalCentered="1"/>
  <pageMargins left="0.25" right="0.25" top="0.75" bottom="0.75" header="0.3" footer="0.3"/>
  <pageSetup paperSize="9" scale="72"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5"/>
  <sheetViews>
    <sheetView showGridLines="0" zoomScaleNormal="100" workbookViewId="0">
      <selection activeCell="A2" sqref="A2"/>
    </sheetView>
  </sheetViews>
  <sheetFormatPr defaultRowHeight="12.75" customHeight="1"/>
  <cols>
    <col min="1" max="1" width="18.140625" style="4" customWidth="1"/>
    <col min="2" max="3" width="16.7109375" style="2" customWidth="1"/>
    <col min="4" max="4" width="16.7109375" style="3" customWidth="1"/>
    <col min="5" max="6" width="16.7109375" style="2" customWidth="1"/>
    <col min="7" max="9" width="9.140625" style="4"/>
    <col min="10" max="10" width="14.85546875" style="4" customWidth="1"/>
    <col min="11" max="11" width="9.140625" style="4"/>
    <col min="12" max="12" width="9" style="4" bestFit="1" customWidth="1"/>
    <col min="13" max="13" width="4.5703125" style="4" bestFit="1" customWidth="1"/>
    <col min="14" max="14" width="9" style="4" bestFit="1" customWidth="1"/>
    <col min="15" max="16384" width="9.140625" style="4"/>
  </cols>
  <sheetData>
    <row r="1" spans="1:19" ht="12.75" customHeight="1">
      <c r="A1" s="1">
        <v>42860</v>
      </c>
    </row>
    <row r="2" spans="1:19" ht="12.75" customHeight="1">
      <c r="A2" s="5" t="s">
        <v>255</v>
      </c>
      <c r="B2" s="6"/>
      <c r="C2" s="6"/>
      <c r="D2" s="7"/>
      <c r="E2" s="6"/>
      <c r="F2" s="6"/>
      <c r="S2" s="8"/>
    </row>
    <row r="3" spans="1:19" ht="12.75" customHeight="1">
      <c r="S3" s="8"/>
    </row>
    <row r="4" spans="1:19" ht="12.75" customHeight="1">
      <c r="A4" s="96" t="s">
        <v>0</v>
      </c>
      <c r="B4" s="93" t="s">
        <v>105</v>
      </c>
      <c r="C4" s="93" t="s">
        <v>106</v>
      </c>
      <c r="D4" s="98" t="s">
        <v>107</v>
      </c>
      <c r="E4" s="93" t="s">
        <v>108</v>
      </c>
      <c r="F4" s="93" t="s">
        <v>109</v>
      </c>
      <c r="S4" s="8"/>
    </row>
    <row r="5" spans="1:19" ht="12.75" customHeight="1">
      <c r="A5" s="96"/>
      <c r="B5" s="94"/>
      <c r="C5" s="94"/>
      <c r="D5" s="99"/>
      <c r="E5" s="94"/>
      <c r="F5" s="94"/>
      <c r="S5" s="8"/>
    </row>
    <row r="6" spans="1:19" ht="12.75" customHeight="1">
      <c r="A6" s="96"/>
      <c r="B6" s="94"/>
      <c r="C6" s="94"/>
      <c r="D6" s="99"/>
      <c r="E6" s="94"/>
      <c r="F6" s="94"/>
      <c r="S6" s="8"/>
    </row>
    <row r="7" spans="1:19" ht="12.75" customHeight="1">
      <c r="A7" s="96"/>
      <c r="B7" s="94"/>
      <c r="C7" s="94"/>
      <c r="D7" s="99"/>
      <c r="E7" s="94"/>
      <c r="F7" s="94"/>
      <c r="S7" s="8"/>
    </row>
    <row r="8" spans="1:19" ht="12.75" customHeight="1">
      <c r="A8" s="96"/>
      <c r="B8" s="94"/>
      <c r="C8" s="94"/>
      <c r="D8" s="99"/>
      <c r="E8" s="94"/>
      <c r="F8" s="94"/>
      <c r="S8" s="8"/>
    </row>
    <row r="9" spans="1:19" ht="12.75" customHeight="1" thickBot="1">
      <c r="A9" s="97"/>
      <c r="B9" s="95"/>
      <c r="C9" s="95"/>
      <c r="D9" s="100"/>
      <c r="E9" s="95"/>
      <c r="F9" s="95"/>
      <c r="S9" s="8"/>
    </row>
    <row r="10" spans="1:19" ht="12.75" customHeight="1">
      <c r="A10" s="11"/>
      <c r="B10" s="13"/>
      <c r="C10" s="13"/>
      <c r="D10" s="14"/>
      <c r="E10" s="13"/>
      <c r="F10" s="13"/>
      <c r="S10" s="8"/>
    </row>
    <row r="11" spans="1:19" ht="12.75" customHeight="1">
      <c r="A11" s="15" t="s">
        <v>130</v>
      </c>
      <c r="B11" s="16">
        <v>30</v>
      </c>
      <c r="C11" s="17">
        <v>30</v>
      </c>
      <c r="D11" s="18" t="s">
        <v>54</v>
      </c>
      <c r="E11" s="17">
        <v>30</v>
      </c>
      <c r="F11" s="16" t="s">
        <v>1</v>
      </c>
      <c r="S11" s="8"/>
    </row>
    <row r="12" spans="1:19" ht="12.75" customHeight="1">
      <c r="A12" s="15" t="s">
        <v>2</v>
      </c>
      <c r="B12" s="16">
        <v>25</v>
      </c>
      <c r="C12" s="17">
        <v>25</v>
      </c>
      <c r="D12" s="18" t="s">
        <v>54</v>
      </c>
      <c r="E12" s="17">
        <v>25</v>
      </c>
      <c r="F12" s="16" t="s">
        <v>3</v>
      </c>
      <c r="S12" s="8"/>
    </row>
    <row r="13" spans="1:19" ht="12.75" customHeight="1">
      <c r="A13" s="15" t="s">
        <v>131</v>
      </c>
      <c r="B13" s="16" t="s">
        <v>244</v>
      </c>
      <c r="C13" s="17">
        <v>33.99</v>
      </c>
      <c r="D13" s="18" t="s">
        <v>54</v>
      </c>
      <c r="E13" s="17">
        <v>33.99</v>
      </c>
      <c r="F13" s="16" t="s">
        <v>1</v>
      </c>
      <c r="S13" s="8"/>
    </row>
    <row r="14" spans="1:19" ht="12.75" customHeight="1">
      <c r="A14" s="15" t="s">
        <v>5</v>
      </c>
      <c r="B14" s="16">
        <v>15</v>
      </c>
      <c r="C14" s="17">
        <v>15</v>
      </c>
      <c r="D14" s="17">
        <v>11.7</v>
      </c>
      <c r="E14" s="17">
        <v>26.7</v>
      </c>
      <c r="F14" s="16" t="s">
        <v>1</v>
      </c>
    </row>
    <row r="15" spans="1:19" ht="12.75" customHeight="1">
      <c r="A15" s="15" t="s">
        <v>132</v>
      </c>
      <c r="B15" s="16">
        <v>22.5</v>
      </c>
      <c r="C15" s="17">
        <v>22.5</v>
      </c>
      <c r="D15" s="17" t="s">
        <v>54</v>
      </c>
      <c r="E15" s="17">
        <v>22.5</v>
      </c>
      <c r="F15" s="16" t="s">
        <v>1</v>
      </c>
    </row>
    <row r="16" spans="1:19" ht="12.75" customHeight="1">
      <c r="A16" s="15" t="s">
        <v>6</v>
      </c>
      <c r="B16" s="16">
        <v>19</v>
      </c>
      <c r="C16" s="16">
        <v>19</v>
      </c>
      <c r="D16" s="16" t="s">
        <v>54</v>
      </c>
      <c r="E16" s="16">
        <v>19</v>
      </c>
      <c r="F16" s="16" t="s">
        <v>1</v>
      </c>
      <c r="G16" s="19"/>
    </row>
    <row r="17" spans="1:6" ht="12.75" customHeight="1">
      <c r="A17" s="15" t="s">
        <v>7</v>
      </c>
      <c r="B17" s="16">
        <v>23.5</v>
      </c>
      <c r="C17" s="17">
        <v>23.5</v>
      </c>
      <c r="D17" s="17" t="s">
        <v>54</v>
      </c>
      <c r="E17" s="17">
        <v>23.5</v>
      </c>
      <c r="F17" s="16" t="s">
        <v>3</v>
      </c>
    </row>
    <row r="18" spans="1:6" ht="12.75" customHeight="1">
      <c r="A18" s="15" t="s">
        <v>133</v>
      </c>
      <c r="B18" s="16">
        <v>20</v>
      </c>
      <c r="C18" s="17">
        <v>20</v>
      </c>
      <c r="D18" s="17" t="s">
        <v>54</v>
      </c>
      <c r="E18" s="17">
        <v>20</v>
      </c>
      <c r="F18" s="16" t="s">
        <v>3</v>
      </c>
    </row>
    <row r="19" spans="1:6" ht="12.75" customHeight="1">
      <c r="A19" s="15" t="s">
        <v>8</v>
      </c>
      <c r="B19" s="16">
        <v>20</v>
      </c>
      <c r="C19" s="17">
        <v>20</v>
      </c>
      <c r="D19" s="17" t="s">
        <v>54</v>
      </c>
      <c r="E19" s="17">
        <v>20</v>
      </c>
      <c r="F19" s="16" t="s">
        <v>3</v>
      </c>
    </row>
    <row r="20" spans="1:6" ht="12.75" customHeight="1">
      <c r="A20" s="15" t="s">
        <v>134</v>
      </c>
      <c r="B20" s="16" t="s">
        <v>245</v>
      </c>
      <c r="C20" s="17">
        <v>37.996200000000002</v>
      </c>
      <c r="D20" s="17" t="s">
        <v>54</v>
      </c>
      <c r="E20" s="17">
        <v>37.996200000000002</v>
      </c>
      <c r="F20" s="16" t="s">
        <v>1</v>
      </c>
    </row>
    <row r="21" spans="1:6" ht="12.75" customHeight="1">
      <c r="A21" s="15" t="s">
        <v>135</v>
      </c>
      <c r="B21" s="16" t="s">
        <v>246</v>
      </c>
      <c r="C21" s="17">
        <v>15.824999999999999</v>
      </c>
      <c r="D21" s="17">
        <v>14.35</v>
      </c>
      <c r="E21" s="17">
        <v>30.175000000000001</v>
      </c>
      <c r="F21" s="16" t="s">
        <v>3</v>
      </c>
    </row>
    <row r="22" spans="1:6" ht="12.75" customHeight="1">
      <c r="A22" s="15" t="s">
        <v>29</v>
      </c>
      <c r="B22" s="16">
        <v>26</v>
      </c>
      <c r="C22" s="17">
        <v>26</v>
      </c>
      <c r="D22" s="17" t="s">
        <v>54</v>
      </c>
      <c r="E22" s="17">
        <v>26</v>
      </c>
      <c r="F22" s="16" t="s">
        <v>1</v>
      </c>
    </row>
    <row r="23" spans="1:6" ht="12.75" customHeight="1">
      <c r="A23" s="15" t="s">
        <v>136</v>
      </c>
      <c r="B23" s="16">
        <v>19</v>
      </c>
      <c r="C23" s="17">
        <v>19</v>
      </c>
      <c r="D23" s="17" t="s">
        <v>54</v>
      </c>
      <c r="E23" s="17">
        <v>19</v>
      </c>
      <c r="F23" s="16" t="s">
        <v>1</v>
      </c>
    </row>
    <row r="24" spans="1:6" ht="12.75" customHeight="1">
      <c r="A24" s="15" t="s">
        <v>137</v>
      </c>
      <c r="B24" s="16">
        <v>20</v>
      </c>
      <c r="C24" s="17">
        <v>20</v>
      </c>
      <c r="D24" s="17" t="s">
        <v>54</v>
      </c>
      <c r="E24" s="17">
        <v>20</v>
      </c>
      <c r="F24" s="16" t="s">
        <v>1</v>
      </c>
    </row>
    <row r="25" spans="1:6" ht="12.75" customHeight="1">
      <c r="A25" s="15" t="s">
        <v>10</v>
      </c>
      <c r="B25" s="16">
        <v>12.5</v>
      </c>
      <c r="C25" s="17">
        <v>12.5</v>
      </c>
      <c r="D25" s="17" t="s">
        <v>54</v>
      </c>
      <c r="E25" s="17">
        <v>12.5</v>
      </c>
      <c r="F25" s="16" t="s">
        <v>1</v>
      </c>
    </row>
    <row r="26" spans="1:6" s="19" customFormat="1" ht="12.75" customHeight="1">
      <c r="A26" s="15" t="s">
        <v>138</v>
      </c>
      <c r="B26" s="16">
        <v>26.5</v>
      </c>
      <c r="C26" s="16">
        <v>26.5</v>
      </c>
      <c r="D26" s="16">
        <v>0</v>
      </c>
      <c r="E26" s="16">
        <v>26.5</v>
      </c>
      <c r="F26" s="16" t="s">
        <v>1</v>
      </c>
    </row>
    <row r="27" spans="1:6" ht="12.75" customHeight="1">
      <c r="A27" s="15" t="s">
        <v>140</v>
      </c>
      <c r="B27" s="16">
        <v>27.5</v>
      </c>
      <c r="C27" s="17">
        <v>27.392749999999999</v>
      </c>
      <c r="D27" s="17">
        <v>3.9</v>
      </c>
      <c r="E27" s="17">
        <v>31.292750000000002</v>
      </c>
      <c r="F27" s="16" t="s">
        <v>3</v>
      </c>
    </row>
    <row r="28" spans="1:6" ht="12.75" customHeight="1">
      <c r="A28" s="15" t="s">
        <v>139</v>
      </c>
      <c r="B28" s="16">
        <v>23.9</v>
      </c>
      <c r="C28" s="17">
        <v>22.55</v>
      </c>
      <c r="D28" s="17">
        <v>9.56</v>
      </c>
      <c r="E28" s="17">
        <v>32.11</v>
      </c>
      <c r="F28" s="16" t="s">
        <v>1</v>
      </c>
    </row>
    <row r="29" spans="1:6" ht="12.75" customHeight="1">
      <c r="A29" s="15" t="s">
        <v>12</v>
      </c>
      <c r="B29" s="16">
        <v>22</v>
      </c>
      <c r="C29" s="17">
        <v>22</v>
      </c>
      <c r="D29" s="17">
        <v>2.2000000000000002</v>
      </c>
      <c r="E29" s="17">
        <v>24.2</v>
      </c>
      <c r="F29" s="16" t="s">
        <v>1</v>
      </c>
    </row>
    <row r="30" spans="1:6" ht="12.75" customHeight="1">
      <c r="A30" s="15" t="s">
        <v>249</v>
      </c>
      <c r="B30" s="16">
        <v>15</v>
      </c>
      <c r="C30" s="17">
        <v>15</v>
      </c>
      <c r="D30" s="17" t="s">
        <v>54</v>
      </c>
      <c r="E30" s="17">
        <v>15</v>
      </c>
      <c r="F30" s="16" t="s">
        <v>3</v>
      </c>
    </row>
    <row r="31" spans="1:6" ht="12.75" customHeight="1">
      <c r="A31" s="15" t="s">
        <v>141</v>
      </c>
      <c r="B31" s="16" t="s">
        <v>247</v>
      </c>
      <c r="C31" s="17">
        <v>22.47</v>
      </c>
      <c r="D31" s="17">
        <v>6.75</v>
      </c>
      <c r="E31" s="17">
        <v>29.22</v>
      </c>
      <c r="F31" s="16" t="s">
        <v>1</v>
      </c>
    </row>
    <row r="32" spans="1:6" ht="12.75" customHeight="1">
      <c r="A32" s="15" t="s">
        <v>49</v>
      </c>
      <c r="B32" s="16">
        <v>30</v>
      </c>
      <c r="C32" s="17">
        <v>30</v>
      </c>
      <c r="D32" s="17" t="s">
        <v>54</v>
      </c>
      <c r="E32" s="17">
        <v>30</v>
      </c>
      <c r="F32" s="16" t="s">
        <v>1</v>
      </c>
    </row>
    <row r="33" spans="1:6" ht="12.75" customHeight="1">
      <c r="A33" s="15" t="s">
        <v>142</v>
      </c>
      <c r="B33" s="16">
        <v>25</v>
      </c>
      <c r="C33" s="17">
        <v>25</v>
      </c>
      <c r="D33" s="17" t="s">
        <v>54</v>
      </c>
      <c r="E33" s="17">
        <v>25</v>
      </c>
      <c r="F33" s="16" t="s">
        <v>1</v>
      </c>
    </row>
    <row r="34" spans="1:6" ht="12.75" customHeight="1">
      <c r="A34" s="15" t="s">
        <v>143</v>
      </c>
      <c r="B34" s="16">
        <v>28</v>
      </c>
      <c r="C34" s="17">
        <v>28</v>
      </c>
      <c r="D34" s="17" t="s">
        <v>54</v>
      </c>
      <c r="E34" s="17">
        <v>28</v>
      </c>
      <c r="F34" s="16" t="s">
        <v>3</v>
      </c>
    </row>
    <row r="35" spans="1:6" ht="12.75" customHeight="1">
      <c r="A35" s="15" t="s">
        <v>16</v>
      </c>
      <c r="B35" s="16">
        <v>27</v>
      </c>
      <c r="C35" s="17">
        <v>27</v>
      </c>
      <c r="D35" s="17" t="s">
        <v>54</v>
      </c>
      <c r="E35" s="17">
        <v>27</v>
      </c>
      <c r="F35" s="16" t="s">
        <v>1</v>
      </c>
    </row>
    <row r="36" spans="1:6" ht="12.75" customHeight="1">
      <c r="A36" s="15" t="s">
        <v>144</v>
      </c>
      <c r="B36" s="16">
        <v>19</v>
      </c>
      <c r="C36" s="17">
        <v>19</v>
      </c>
      <c r="D36" s="17" t="s">
        <v>54</v>
      </c>
      <c r="E36" s="17">
        <v>19</v>
      </c>
      <c r="F36" s="16" t="s">
        <v>3</v>
      </c>
    </row>
    <row r="37" spans="1:6" ht="12.75" customHeight="1">
      <c r="A37" s="15" t="s">
        <v>145</v>
      </c>
      <c r="B37" s="16" t="s">
        <v>248</v>
      </c>
      <c r="C37" s="17">
        <v>28</v>
      </c>
      <c r="D37" s="17">
        <v>1.5</v>
      </c>
      <c r="E37" s="17">
        <v>29.5</v>
      </c>
      <c r="F37" s="16" t="s">
        <v>1</v>
      </c>
    </row>
    <row r="38" spans="1:6" ht="12.75" customHeight="1">
      <c r="A38" s="15" t="s">
        <v>18</v>
      </c>
      <c r="B38" s="16">
        <v>22</v>
      </c>
      <c r="C38" s="17">
        <v>22</v>
      </c>
      <c r="D38" s="17" t="s">
        <v>54</v>
      </c>
      <c r="E38" s="17">
        <v>22</v>
      </c>
      <c r="F38" s="16" t="s">
        <v>3</v>
      </c>
    </row>
    <row r="39" spans="1:6" ht="12.75" customHeight="1">
      <c r="A39" s="15" t="s">
        <v>50</v>
      </c>
      <c r="B39" s="16">
        <v>17</v>
      </c>
      <c r="C39" s="17">
        <v>17</v>
      </c>
      <c r="D39" s="17" t="s">
        <v>54</v>
      </c>
      <c r="E39" s="17">
        <v>17</v>
      </c>
      <c r="F39" s="16" t="s">
        <v>3</v>
      </c>
    </row>
    <row r="40" spans="1:6" ht="12.75" customHeight="1">
      <c r="A40" s="15" t="s">
        <v>19</v>
      </c>
      <c r="B40" s="16">
        <v>28</v>
      </c>
      <c r="C40" s="17">
        <v>28</v>
      </c>
      <c r="D40" s="17" t="s">
        <v>54</v>
      </c>
      <c r="E40" s="17">
        <v>28</v>
      </c>
      <c r="F40" s="16" t="s">
        <v>1</v>
      </c>
    </row>
    <row r="41" spans="1:6" ht="12.75" customHeight="1">
      <c r="A41" s="15" t="s">
        <v>20</v>
      </c>
      <c r="B41" s="16">
        <v>22</v>
      </c>
      <c r="C41" s="17">
        <v>22</v>
      </c>
      <c r="D41" s="17" t="s">
        <v>54</v>
      </c>
      <c r="E41" s="17">
        <v>22</v>
      </c>
      <c r="F41" s="16" t="s">
        <v>3</v>
      </c>
    </row>
    <row r="42" spans="1:6" ht="12.75" customHeight="1">
      <c r="A42" s="15" t="s">
        <v>146</v>
      </c>
      <c r="B42" s="16">
        <v>8.5</v>
      </c>
      <c r="C42" s="17">
        <v>6.7023710000000003</v>
      </c>
      <c r="D42" s="17">
        <v>14.446211</v>
      </c>
      <c r="E42" s="17">
        <v>21.148581</v>
      </c>
      <c r="F42" s="16" t="s">
        <v>3</v>
      </c>
    </row>
    <row r="43" spans="1:6" ht="12.75" customHeight="1">
      <c r="A43" s="15" t="s">
        <v>254</v>
      </c>
      <c r="B43" s="16">
        <v>20</v>
      </c>
      <c r="C43" s="17">
        <v>20</v>
      </c>
      <c r="D43" s="18" t="s">
        <v>54</v>
      </c>
      <c r="E43" s="17">
        <v>20</v>
      </c>
      <c r="F43" s="16" t="s">
        <v>3</v>
      </c>
    </row>
    <row r="44" spans="1:6" ht="12.75" customHeight="1">
      <c r="A44" s="20" t="s">
        <v>147</v>
      </c>
      <c r="B44" s="21">
        <v>20</v>
      </c>
      <c r="C44" s="22">
        <v>20</v>
      </c>
      <c r="D44" s="22" t="s">
        <v>54</v>
      </c>
      <c r="E44" s="22">
        <v>20</v>
      </c>
      <c r="F44" s="21" t="s">
        <v>1</v>
      </c>
    </row>
    <row r="45" spans="1:6" ht="12.75" customHeight="1">
      <c r="A45" s="20" t="s">
        <v>148</v>
      </c>
      <c r="B45" s="21">
        <v>35</v>
      </c>
      <c r="C45" s="22">
        <v>32.847499999999997</v>
      </c>
      <c r="D45" s="22">
        <v>6.15</v>
      </c>
      <c r="E45" s="22">
        <v>38.997500000000002</v>
      </c>
      <c r="F45" s="21" t="s">
        <v>1</v>
      </c>
    </row>
    <row r="46" spans="1:6" ht="12.75" customHeight="1" thickBot="1">
      <c r="A46" s="23"/>
      <c r="B46" s="24"/>
      <c r="C46" s="25"/>
      <c r="D46" s="25"/>
      <c r="E46" s="25"/>
      <c r="F46" s="24"/>
    </row>
    <row r="47" spans="1:6" ht="12.75" customHeight="1">
      <c r="A47" s="20"/>
      <c r="B47" s="21"/>
      <c r="C47" s="22"/>
      <c r="D47" s="22"/>
      <c r="E47" s="22"/>
      <c r="F47" s="21"/>
    </row>
    <row r="48" spans="1:6" s="29" customFormat="1" ht="12.75" customHeight="1">
      <c r="A48" s="26"/>
      <c r="B48" s="27"/>
      <c r="C48" s="27"/>
      <c r="D48" s="28"/>
      <c r="E48" s="27"/>
      <c r="F48" s="27"/>
    </row>
    <row r="49" spans="1:6" s="29" customFormat="1" ht="12.75" customHeight="1">
      <c r="A49" s="30"/>
      <c r="B49" s="31"/>
      <c r="C49" s="27"/>
      <c r="D49" s="28"/>
      <c r="E49" s="27"/>
      <c r="F49" s="27"/>
    </row>
    <row r="50" spans="1:6" s="29" customFormat="1" ht="12.75" customHeight="1">
      <c r="A50" s="26"/>
      <c r="B50" s="27"/>
      <c r="C50" s="27"/>
      <c r="D50" s="28"/>
      <c r="E50" s="27"/>
      <c r="F50" s="27"/>
    </row>
    <row r="51" spans="1:6" s="29" customFormat="1" ht="12.75" customHeight="1">
      <c r="A51" s="26"/>
      <c r="B51" s="27"/>
      <c r="C51" s="27"/>
      <c r="D51" s="28"/>
      <c r="E51" s="27"/>
      <c r="F51" s="27"/>
    </row>
    <row r="52" spans="1:6" s="33" customFormat="1" ht="12" customHeight="1">
      <c r="A52" s="32"/>
      <c r="B52" s="32"/>
      <c r="C52" s="32"/>
      <c r="D52" s="32"/>
      <c r="E52" s="32"/>
      <c r="F52" s="32"/>
    </row>
    <row r="53" spans="1:6" s="33" customFormat="1" ht="12" customHeight="1">
      <c r="A53" s="32"/>
      <c r="B53" s="32"/>
      <c r="C53" s="32"/>
      <c r="D53" s="32"/>
      <c r="E53" s="32"/>
      <c r="F53" s="32"/>
    </row>
    <row r="54" spans="1:6" s="33" customFormat="1" ht="12" customHeight="1">
      <c r="A54" s="32"/>
      <c r="B54" s="32"/>
      <c r="C54" s="32"/>
      <c r="D54" s="32"/>
      <c r="E54" s="32"/>
      <c r="F54" s="32"/>
    </row>
    <row r="55" spans="1:6" s="33" customFormat="1" ht="12" customHeight="1">
      <c r="A55" s="32"/>
      <c r="B55" s="32"/>
      <c r="C55" s="32"/>
      <c r="D55" s="32"/>
      <c r="E55" s="32"/>
      <c r="F55" s="32"/>
    </row>
    <row r="56" spans="1:6" s="33" customFormat="1" ht="12" customHeight="1">
      <c r="A56" s="32"/>
      <c r="B56" s="32"/>
      <c r="C56" s="32"/>
      <c r="D56" s="32"/>
      <c r="E56" s="32"/>
      <c r="F56" s="32"/>
    </row>
    <row r="57" spans="1:6" s="33" customFormat="1" ht="12" customHeight="1">
      <c r="A57" s="32"/>
      <c r="B57" s="32"/>
      <c r="C57" s="32"/>
      <c r="D57" s="32"/>
      <c r="E57" s="32"/>
      <c r="F57" s="32"/>
    </row>
    <row r="58" spans="1:6" s="33" customFormat="1" ht="12" customHeight="1">
      <c r="A58" s="32"/>
      <c r="B58" s="32"/>
      <c r="C58" s="32"/>
      <c r="D58" s="32"/>
      <c r="E58" s="32"/>
      <c r="F58" s="32"/>
    </row>
    <row r="59" spans="1:6" s="33" customFormat="1" ht="12" customHeight="1">
      <c r="A59" s="32"/>
      <c r="B59" s="32"/>
      <c r="C59" s="32"/>
      <c r="D59" s="32"/>
      <c r="E59" s="32"/>
      <c r="F59" s="32"/>
    </row>
    <row r="60" spans="1:6" s="33" customFormat="1" ht="12" customHeight="1">
      <c r="A60" s="32"/>
      <c r="B60" s="32"/>
      <c r="C60" s="32"/>
      <c r="D60" s="32"/>
      <c r="E60" s="32"/>
      <c r="F60" s="32"/>
    </row>
    <row r="61" spans="1:6" s="33" customFormat="1" ht="12" customHeight="1">
      <c r="A61" s="32"/>
      <c r="B61" s="32"/>
      <c r="C61" s="32"/>
      <c r="D61" s="32"/>
      <c r="E61" s="32"/>
      <c r="F61" s="32"/>
    </row>
    <row r="62" spans="1:6" s="33" customFormat="1" ht="12" customHeight="1">
      <c r="A62" s="32"/>
      <c r="B62" s="32"/>
      <c r="C62" s="32"/>
      <c r="D62" s="32"/>
      <c r="E62" s="32"/>
      <c r="F62" s="32"/>
    </row>
    <row r="63" spans="1:6" s="33" customFormat="1" ht="12" customHeight="1">
      <c r="A63" s="32"/>
      <c r="B63" s="32"/>
      <c r="C63" s="32"/>
      <c r="D63" s="32"/>
      <c r="E63" s="32"/>
      <c r="F63" s="32"/>
    </row>
    <row r="64" spans="1:6" s="33" customFormat="1" ht="12" customHeight="1">
      <c r="A64" s="32"/>
      <c r="B64" s="32"/>
      <c r="C64" s="32"/>
      <c r="D64" s="32"/>
      <c r="E64" s="32"/>
      <c r="F64" s="32"/>
    </row>
    <row r="65" spans="1:6" s="33" customFormat="1" ht="12" customHeight="1">
      <c r="A65" s="32"/>
      <c r="B65" s="32"/>
      <c r="C65" s="32"/>
      <c r="D65" s="32"/>
      <c r="E65" s="32"/>
      <c r="F65" s="32"/>
    </row>
    <row r="66" spans="1:6" s="33" customFormat="1" ht="12" customHeight="1">
      <c r="A66" s="32"/>
      <c r="B66" s="32"/>
      <c r="C66" s="32"/>
      <c r="D66" s="32"/>
      <c r="E66" s="32"/>
      <c r="F66" s="32"/>
    </row>
    <row r="67" spans="1:6" s="33" customFormat="1" ht="12" customHeight="1">
      <c r="A67" s="32"/>
      <c r="B67" s="32"/>
      <c r="C67" s="32"/>
      <c r="D67" s="32"/>
      <c r="E67" s="32"/>
      <c r="F67" s="32"/>
    </row>
    <row r="68" spans="1:6" s="33" customFormat="1" ht="12" customHeight="1">
      <c r="A68" s="34"/>
      <c r="B68" s="34"/>
      <c r="C68" s="34"/>
      <c r="D68" s="34"/>
      <c r="E68" s="34"/>
      <c r="F68" s="34"/>
    </row>
    <row r="69" spans="1:6" s="29" customFormat="1" ht="12" customHeight="1">
      <c r="A69" s="26"/>
      <c r="B69" s="27"/>
      <c r="C69" s="27"/>
      <c r="D69" s="28"/>
      <c r="E69" s="27"/>
      <c r="F69" s="27"/>
    </row>
    <row r="70" spans="1:6" s="29" customFormat="1" ht="12" customHeight="1">
      <c r="A70" s="32"/>
      <c r="B70" s="35"/>
      <c r="C70" s="35"/>
      <c r="D70" s="35"/>
      <c r="E70" s="35"/>
      <c r="F70" s="35"/>
    </row>
    <row r="71" spans="1:6" s="29" customFormat="1" ht="12" customHeight="1">
      <c r="A71" s="32"/>
      <c r="B71" s="32"/>
      <c r="C71" s="32"/>
      <c r="D71" s="32"/>
      <c r="E71" s="32"/>
      <c r="F71" s="32"/>
    </row>
    <row r="72" spans="1:6" s="29" customFormat="1" ht="12" customHeight="1">
      <c r="A72" s="32"/>
      <c r="B72" s="32"/>
      <c r="C72" s="32"/>
      <c r="D72" s="32"/>
      <c r="E72" s="32"/>
      <c r="F72" s="32"/>
    </row>
    <row r="73" spans="1:6" s="29" customFormat="1" ht="12" customHeight="1">
      <c r="A73" s="32"/>
      <c r="B73" s="32"/>
      <c r="C73" s="32"/>
      <c r="D73" s="32"/>
      <c r="E73" s="32"/>
      <c r="F73" s="32"/>
    </row>
    <row r="74" spans="1:6" s="29" customFormat="1" ht="12" customHeight="1">
      <c r="A74" s="32"/>
      <c r="B74" s="32"/>
      <c r="C74" s="32"/>
      <c r="D74" s="32"/>
      <c r="E74" s="32"/>
      <c r="F74" s="32"/>
    </row>
    <row r="75" spans="1:6" s="29" customFormat="1" ht="12" customHeight="1">
      <c r="A75" s="32"/>
      <c r="B75" s="32"/>
      <c r="C75" s="32"/>
      <c r="D75" s="32"/>
      <c r="E75" s="32"/>
      <c r="F75" s="32"/>
    </row>
    <row r="76" spans="1:6" s="29" customFormat="1" ht="12" customHeight="1">
      <c r="A76" s="32"/>
      <c r="B76" s="35"/>
      <c r="C76" s="35"/>
      <c r="D76" s="35"/>
      <c r="E76" s="35"/>
      <c r="F76" s="35"/>
    </row>
    <row r="77" spans="1:6" s="29" customFormat="1" ht="12" customHeight="1">
      <c r="A77" s="32"/>
      <c r="B77" s="32"/>
      <c r="C77" s="32"/>
      <c r="D77" s="32"/>
      <c r="E77" s="32"/>
      <c r="F77" s="32"/>
    </row>
    <row r="78" spans="1:6" s="29" customFormat="1" ht="12" customHeight="1">
      <c r="A78" s="32"/>
      <c r="B78" s="32"/>
      <c r="C78" s="32"/>
      <c r="D78" s="32"/>
      <c r="E78" s="32"/>
      <c r="F78" s="32"/>
    </row>
    <row r="79" spans="1:6" s="29" customFormat="1" ht="12" customHeight="1">
      <c r="A79" s="32"/>
      <c r="B79" s="32"/>
      <c r="C79" s="32"/>
      <c r="D79" s="32"/>
      <c r="E79" s="32"/>
      <c r="F79" s="32"/>
    </row>
    <row r="80" spans="1:6" s="29" customFormat="1" ht="12" customHeight="1">
      <c r="A80" s="32"/>
      <c r="B80" s="32"/>
      <c r="C80" s="32"/>
      <c r="D80" s="32"/>
      <c r="E80" s="32"/>
      <c r="F80" s="32"/>
    </row>
    <row r="81" spans="1:6" s="29" customFormat="1" ht="12" customHeight="1">
      <c r="A81" s="32"/>
      <c r="B81" s="35"/>
      <c r="C81" s="35"/>
      <c r="D81" s="35"/>
      <c r="E81" s="35"/>
      <c r="F81" s="35"/>
    </row>
    <row r="82" spans="1:6" s="29" customFormat="1" ht="12" customHeight="1">
      <c r="A82" s="35"/>
      <c r="B82" s="35"/>
      <c r="C82" s="35"/>
      <c r="D82" s="35"/>
      <c r="E82" s="35"/>
      <c r="F82" s="35"/>
    </row>
    <row r="83" spans="1:6" s="29" customFormat="1" ht="12" customHeight="1">
      <c r="A83" s="35"/>
      <c r="B83" s="35"/>
      <c r="C83" s="35"/>
      <c r="D83" s="35"/>
      <c r="E83" s="35"/>
      <c r="F83" s="35"/>
    </row>
    <row r="84" spans="1:6" s="29" customFormat="1" ht="12" customHeight="1">
      <c r="A84" s="35"/>
      <c r="B84" s="35"/>
      <c r="C84" s="35"/>
      <c r="D84" s="35"/>
      <c r="E84" s="35"/>
      <c r="F84" s="35"/>
    </row>
    <row r="85" spans="1:6" s="29" customFormat="1" ht="12" customHeight="1">
      <c r="A85" s="35"/>
      <c r="B85" s="35"/>
      <c r="C85" s="35"/>
      <c r="D85" s="35"/>
      <c r="E85" s="35"/>
      <c r="F85" s="35"/>
    </row>
    <row r="86" spans="1:6" s="29" customFormat="1" ht="12" customHeight="1">
      <c r="A86" s="35"/>
      <c r="B86" s="35"/>
      <c r="C86" s="35"/>
      <c r="D86" s="35"/>
      <c r="E86" s="35"/>
      <c r="F86" s="35"/>
    </row>
    <row r="87" spans="1:6" s="29" customFormat="1" ht="12" customHeight="1">
      <c r="A87" s="35"/>
      <c r="B87" s="35"/>
      <c r="C87" s="35"/>
      <c r="D87" s="35"/>
      <c r="E87" s="35"/>
      <c r="F87" s="35"/>
    </row>
    <row r="88" spans="1:6" s="29" customFormat="1" ht="12" customHeight="1">
      <c r="A88" s="32"/>
      <c r="B88" s="32"/>
      <c r="C88" s="32"/>
      <c r="D88" s="32"/>
      <c r="E88" s="32"/>
      <c r="F88" s="32"/>
    </row>
    <row r="89" spans="1:6" s="29" customFormat="1" ht="12" customHeight="1">
      <c r="A89" s="32"/>
      <c r="B89" s="32"/>
      <c r="C89" s="32"/>
      <c r="D89" s="32"/>
      <c r="E89" s="32"/>
      <c r="F89" s="32"/>
    </row>
    <row r="90" spans="1:6" s="29" customFormat="1" ht="12" customHeight="1">
      <c r="A90" s="32"/>
      <c r="B90" s="32"/>
      <c r="C90" s="32"/>
      <c r="D90" s="32"/>
      <c r="E90" s="32"/>
      <c r="F90" s="32"/>
    </row>
    <row r="91" spans="1:6" s="29" customFormat="1" ht="12" customHeight="1">
      <c r="A91" s="32"/>
      <c r="B91" s="32"/>
      <c r="C91" s="32"/>
      <c r="D91" s="32"/>
      <c r="E91" s="32"/>
      <c r="F91" s="32"/>
    </row>
    <row r="92" spans="1:6" s="29" customFormat="1" ht="12" customHeight="1">
      <c r="A92" s="32"/>
      <c r="B92" s="32"/>
      <c r="C92" s="32"/>
      <c r="D92" s="32"/>
      <c r="E92" s="32"/>
      <c r="F92" s="32"/>
    </row>
    <row r="93" spans="1:6" s="29" customFormat="1" ht="12" customHeight="1">
      <c r="A93" s="32"/>
      <c r="B93" s="32"/>
      <c r="C93" s="32"/>
      <c r="D93" s="32"/>
      <c r="E93" s="32"/>
      <c r="F93" s="32"/>
    </row>
    <row r="94" spans="1:6" s="29" customFormat="1" ht="12" customHeight="1">
      <c r="A94" s="32"/>
      <c r="B94" s="32"/>
      <c r="C94" s="32"/>
      <c r="D94" s="32"/>
      <c r="E94" s="32"/>
      <c r="F94" s="32"/>
    </row>
    <row r="95" spans="1:6" s="29" customFormat="1" ht="12" customHeight="1">
      <c r="A95" s="32"/>
      <c r="B95" s="32"/>
      <c r="C95" s="32"/>
      <c r="D95" s="32"/>
      <c r="E95" s="32"/>
      <c r="F95" s="32"/>
    </row>
    <row r="96" spans="1:6" s="29" customFormat="1" ht="12" customHeight="1">
      <c r="A96" s="32"/>
      <c r="B96" s="32"/>
      <c r="C96" s="32"/>
      <c r="D96" s="32"/>
      <c r="E96" s="32"/>
      <c r="F96" s="32"/>
    </row>
    <row r="97" spans="1:6" s="29" customFormat="1" ht="12" customHeight="1">
      <c r="A97" s="32"/>
      <c r="B97" s="32"/>
      <c r="C97" s="32"/>
      <c r="D97" s="32"/>
      <c r="E97" s="32"/>
      <c r="F97" s="32"/>
    </row>
    <row r="98" spans="1:6" s="29" customFormat="1" ht="12" customHeight="1">
      <c r="A98" s="32"/>
      <c r="B98" s="32"/>
      <c r="C98" s="32"/>
      <c r="D98" s="32"/>
      <c r="E98" s="32"/>
      <c r="F98" s="32"/>
    </row>
    <row r="99" spans="1:6" s="29" customFormat="1" ht="12" customHeight="1">
      <c r="A99" s="32"/>
      <c r="B99" s="32"/>
      <c r="C99" s="32"/>
      <c r="D99" s="32"/>
      <c r="E99" s="32"/>
      <c r="F99" s="32"/>
    </row>
    <row r="100" spans="1:6" s="29" customFormat="1" ht="12" customHeight="1">
      <c r="A100" s="32"/>
      <c r="B100" s="35"/>
      <c r="C100" s="35"/>
      <c r="D100" s="35"/>
      <c r="E100" s="35"/>
      <c r="F100" s="35"/>
    </row>
    <row r="101" spans="1:6" s="29" customFormat="1" ht="12" customHeight="1">
      <c r="A101" s="32"/>
      <c r="B101" s="35"/>
      <c r="C101" s="35"/>
      <c r="D101" s="35"/>
      <c r="E101" s="35"/>
      <c r="F101" s="35"/>
    </row>
    <row r="102" spans="1:6" s="29" customFormat="1" ht="12" customHeight="1">
      <c r="A102" s="32"/>
      <c r="B102" s="35"/>
      <c r="C102" s="35"/>
      <c r="D102" s="35"/>
      <c r="E102" s="35"/>
      <c r="F102" s="35"/>
    </row>
    <row r="103" spans="1:6" s="29" customFormat="1" ht="12" customHeight="1">
      <c r="A103" s="32"/>
      <c r="B103" s="32"/>
      <c r="C103" s="32"/>
      <c r="D103" s="32"/>
      <c r="E103" s="32"/>
      <c r="F103" s="32"/>
    </row>
    <row r="104" spans="1:6" s="29" customFormat="1" ht="12" customHeight="1">
      <c r="A104" s="32"/>
      <c r="B104" s="32"/>
      <c r="C104" s="32"/>
      <c r="D104" s="32"/>
      <c r="E104" s="32"/>
      <c r="F104" s="32"/>
    </row>
    <row r="105" spans="1:6" s="29" customFormat="1" ht="12" customHeight="1">
      <c r="A105" s="32"/>
      <c r="B105" s="32"/>
      <c r="C105" s="32"/>
      <c r="D105" s="32"/>
      <c r="E105" s="32"/>
      <c r="F105" s="32"/>
    </row>
    <row r="106" spans="1:6" s="29" customFormat="1" ht="12" customHeight="1">
      <c r="A106" s="32"/>
      <c r="B106" s="32"/>
      <c r="C106" s="32"/>
      <c r="D106" s="32"/>
      <c r="E106" s="32"/>
      <c r="F106" s="32"/>
    </row>
    <row r="107" spans="1:6" s="29" customFormat="1" ht="12" customHeight="1">
      <c r="A107" s="32"/>
      <c r="B107" s="32"/>
      <c r="C107" s="32"/>
      <c r="D107" s="32"/>
      <c r="E107" s="32"/>
      <c r="F107" s="32"/>
    </row>
    <row r="108" spans="1:6" s="29" customFormat="1" ht="12" customHeight="1">
      <c r="A108" s="32"/>
      <c r="B108" s="35"/>
      <c r="C108" s="35"/>
      <c r="D108" s="35"/>
      <c r="E108" s="35"/>
      <c r="F108" s="35"/>
    </row>
    <row r="109" spans="1:6" s="29" customFormat="1" ht="12" customHeight="1">
      <c r="A109" s="32"/>
      <c r="B109" s="35"/>
      <c r="C109" s="35"/>
      <c r="D109" s="35"/>
      <c r="E109" s="35"/>
      <c r="F109" s="35"/>
    </row>
    <row r="110" spans="1:6" s="29" customFormat="1" ht="12" customHeight="1">
      <c r="A110" s="32"/>
      <c r="B110" s="35"/>
      <c r="C110" s="35"/>
      <c r="D110" s="35"/>
      <c r="E110" s="35"/>
      <c r="F110" s="35"/>
    </row>
    <row r="112" spans="1:6" ht="12.75" customHeight="1">
      <c r="A112" s="29"/>
    </row>
    <row r="113" spans="1:19" ht="12.75" customHeight="1">
      <c r="A113" s="36"/>
    </row>
    <row r="125" spans="1:19" s="2" customFormat="1" ht="12.75" customHeight="1">
      <c r="A125" s="37"/>
      <c r="D125" s="3"/>
      <c r="G125" s="4"/>
      <c r="H125" s="4"/>
      <c r="I125" s="4"/>
      <c r="J125" s="4"/>
      <c r="K125" s="4"/>
      <c r="L125" s="4"/>
      <c r="M125" s="4"/>
      <c r="N125" s="4"/>
      <c r="O125" s="4"/>
      <c r="P125" s="4"/>
      <c r="Q125" s="4"/>
      <c r="R125" s="4"/>
      <c r="S125" s="4"/>
    </row>
  </sheetData>
  <mergeCells count="6">
    <mergeCell ref="F4:F9"/>
    <mergeCell ref="A4:A9"/>
    <mergeCell ref="B4:B9"/>
    <mergeCell ref="C4:C9"/>
    <mergeCell ref="D4:D9"/>
    <mergeCell ref="E4:E9"/>
  </mergeCells>
  <printOptions horizontalCentered="1" verticalCentered="1"/>
  <pageMargins left="0.25" right="0.25" top="0.75" bottom="0.75" header="0.3" footer="0.3"/>
  <pageSetup paperSize="9" scale="58"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04"/>
  <sheetViews>
    <sheetView zoomScaleNormal="100" workbookViewId="0">
      <selection activeCell="F41" sqref="F41"/>
    </sheetView>
  </sheetViews>
  <sheetFormatPr defaultColWidth="16.42578125" defaultRowHeight="12.75"/>
  <cols>
    <col min="1" max="1" width="17.140625" style="40" customWidth="1"/>
    <col min="2" max="2" width="16.85546875" style="40" customWidth="1"/>
    <col min="3" max="3" width="16.42578125" style="40" customWidth="1"/>
    <col min="4" max="4" width="16.28515625" style="40" customWidth="1"/>
    <col min="5" max="5" width="12.5703125" style="40" customWidth="1"/>
    <col min="6" max="6" width="11.140625" style="40" customWidth="1"/>
    <col min="7" max="251" width="9.140625" style="40" customWidth="1"/>
    <col min="252" max="252" width="15" style="40" customWidth="1"/>
    <col min="253" max="253" width="0.7109375" style="40" customWidth="1"/>
    <col min="254" max="254" width="16.85546875" style="40" customWidth="1"/>
    <col min="255" max="255" width="0.85546875" style="40" customWidth="1"/>
    <col min="256" max="16384" width="16.42578125" style="40"/>
  </cols>
  <sheetData>
    <row r="1" spans="1:8">
      <c r="A1" s="39">
        <v>41684</v>
      </c>
    </row>
    <row r="2" spans="1:8" ht="12.75" customHeight="1">
      <c r="A2" s="5" t="s">
        <v>171</v>
      </c>
      <c r="B2" s="41"/>
      <c r="C2" s="41"/>
      <c r="D2" s="41"/>
      <c r="E2" s="41"/>
      <c r="F2" s="41"/>
    </row>
    <row r="3" spans="1:8" ht="12.75" customHeight="1" thickBot="1">
      <c r="A3" s="42"/>
      <c r="B3" s="42"/>
      <c r="C3" s="42"/>
      <c r="D3" s="42"/>
      <c r="E3" s="42"/>
      <c r="F3" s="42"/>
    </row>
    <row r="4" spans="1:8" ht="12.75" customHeight="1">
      <c r="A4" s="43"/>
      <c r="B4" s="108" t="s">
        <v>105</v>
      </c>
      <c r="C4" s="108" t="s">
        <v>106</v>
      </c>
      <c r="D4" s="108" t="s">
        <v>107</v>
      </c>
      <c r="E4" s="108" t="s">
        <v>108</v>
      </c>
      <c r="F4" s="108" t="s">
        <v>109</v>
      </c>
    </row>
    <row r="5" spans="1:8" ht="12.75" customHeight="1">
      <c r="B5" s="109"/>
      <c r="C5" s="109"/>
      <c r="D5" s="109"/>
      <c r="E5" s="109"/>
      <c r="F5" s="111"/>
    </row>
    <row r="6" spans="1:8" ht="12.75" customHeight="1">
      <c r="A6" s="44"/>
      <c r="B6" s="109"/>
      <c r="C6" s="109"/>
      <c r="D6" s="109"/>
      <c r="E6" s="109"/>
      <c r="F6" s="111"/>
    </row>
    <row r="7" spans="1:8" ht="12.75" customHeight="1">
      <c r="B7" s="109"/>
      <c r="C7" s="109"/>
      <c r="D7" s="109"/>
      <c r="E7" s="109"/>
      <c r="F7" s="111"/>
    </row>
    <row r="8" spans="1:8" ht="12.75" customHeight="1">
      <c r="A8" s="45" t="s">
        <v>0</v>
      </c>
      <c r="B8" s="109"/>
      <c r="C8" s="109"/>
      <c r="D8" s="109"/>
      <c r="E8" s="109"/>
      <c r="F8" s="111"/>
    </row>
    <row r="9" spans="1:8" ht="12.75" customHeight="1">
      <c r="A9" s="46"/>
      <c r="B9" s="110"/>
      <c r="C9" s="110"/>
      <c r="D9" s="110"/>
      <c r="E9" s="110"/>
      <c r="F9" s="110"/>
    </row>
    <row r="10" spans="1:8" ht="12.75" customHeight="1">
      <c r="E10" s="47"/>
    </row>
    <row r="11" spans="1:8" ht="12.75" customHeight="1">
      <c r="A11" s="45" t="s">
        <v>110</v>
      </c>
      <c r="B11" s="47">
        <v>39</v>
      </c>
      <c r="C11" s="47">
        <v>39</v>
      </c>
      <c r="D11" s="47">
        <v>0</v>
      </c>
      <c r="E11" s="47">
        <v>39</v>
      </c>
      <c r="F11" s="48" t="s">
        <v>1</v>
      </c>
      <c r="G11" s="45"/>
    </row>
    <row r="12" spans="1:8" ht="14.25">
      <c r="A12" s="45" t="s">
        <v>150</v>
      </c>
      <c r="B12" s="47">
        <v>55</v>
      </c>
      <c r="C12" s="47">
        <v>55</v>
      </c>
      <c r="D12" s="47">
        <v>0</v>
      </c>
      <c r="E12" s="47">
        <v>55</v>
      </c>
      <c r="F12" s="48" t="s">
        <v>3</v>
      </c>
      <c r="G12" s="45"/>
      <c r="H12" s="49"/>
    </row>
    <row r="13" spans="1:8">
      <c r="A13" s="45" t="s">
        <v>4</v>
      </c>
      <c r="B13" s="47">
        <v>43</v>
      </c>
      <c r="C13" s="47">
        <v>43</v>
      </c>
      <c r="D13" s="47">
        <v>0</v>
      </c>
      <c r="E13" s="47">
        <v>43</v>
      </c>
      <c r="F13" s="48" t="s">
        <v>1</v>
      </c>
      <c r="G13" s="45"/>
    </row>
    <row r="14" spans="1:8">
      <c r="A14" s="45" t="s">
        <v>5</v>
      </c>
      <c r="B14" s="56" t="s">
        <v>71</v>
      </c>
      <c r="C14" s="56">
        <v>28.84</v>
      </c>
      <c r="D14" s="47">
        <v>12.45</v>
      </c>
      <c r="E14" s="56">
        <f>+C14+D14</f>
        <v>41.29</v>
      </c>
      <c r="F14" s="48" t="s">
        <v>1</v>
      </c>
      <c r="G14" s="45"/>
    </row>
    <row r="15" spans="1:8" s="51" customFormat="1">
      <c r="A15" s="50" t="s">
        <v>6</v>
      </c>
      <c r="B15" s="47" t="s">
        <v>60</v>
      </c>
      <c r="C15" s="47" t="s">
        <v>60</v>
      </c>
      <c r="D15" s="47" t="s">
        <v>60</v>
      </c>
      <c r="E15" s="47" t="s">
        <v>60</v>
      </c>
      <c r="F15" s="48" t="s">
        <v>60</v>
      </c>
      <c r="G15" s="50"/>
    </row>
    <row r="16" spans="1:8">
      <c r="A16" s="45" t="s">
        <v>7</v>
      </c>
      <c r="B16" s="47">
        <v>50</v>
      </c>
      <c r="C16" s="47">
        <v>50</v>
      </c>
      <c r="D16" s="47" t="s">
        <v>60</v>
      </c>
      <c r="E16" s="47">
        <v>50</v>
      </c>
      <c r="F16" s="48" t="s">
        <v>3</v>
      </c>
      <c r="G16" s="45"/>
    </row>
    <row r="17" spans="1:7" ht="12.75" customHeight="1">
      <c r="A17" s="45" t="s">
        <v>8</v>
      </c>
      <c r="B17" s="47">
        <v>33</v>
      </c>
      <c r="C17" s="47" t="s">
        <v>55</v>
      </c>
      <c r="D17" s="47" t="s">
        <v>55</v>
      </c>
      <c r="E17" s="47">
        <v>51.5</v>
      </c>
      <c r="F17" s="48" t="s">
        <v>55</v>
      </c>
      <c r="G17" s="45"/>
    </row>
    <row r="18" spans="1:7" ht="12.75" customHeight="1">
      <c r="A18" s="45" t="s">
        <v>151</v>
      </c>
      <c r="B18" s="47">
        <v>42</v>
      </c>
      <c r="C18" s="47">
        <v>42</v>
      </c>
      <c r="D18" s="47">
        <v>0</v>
      </c>
      <c r="E18" s="47">
        <v>42</v>
      </c>
      <c r="F18" s="52" t="s">
        <v>1</v>
      </c>
      <c r="G18" s="45"/>
    </row>
    <row r="19" spans="1:7" ht="12.75" customHeight="1">
      <c r="A19" s="45" t="s">
        <v>152</v>
      </c>
      <c r="B19" s="47" t="s">
        <v>80</v>
      </c>
      <c r="C19" s="47">
        <v>50.909090909090907</v>
      </c>
      <c r="D19" s="47">
        <v>9.0909090909090917</v>
      </c>
      <c r="E19" s="47">
        <v>60</v>
      </c>
      <c r="F19" s="52" t="s">
        <v>3</v>
      </c>
      <c r="G19" s="45"/>
    </row>
    <row r="20" spans="1:7" ht="12.75" customHeight="1">
      <c r="A20" s="45" t="s">
        <v>29</v>
      </c>
      <c r="B20" s="47">
        <v>49</v>
      </c>
      <c r="C20" s="47">
        <v>49</v>
      </c>
      <c r="D20" s="47">
        <v>0</v>
      </c>
      <c r="E20" s="47">
        <v>49</v>
      </c>
      <c r="F20" s="52" t="s">
        <v>54</v>
      </c>
      <c r="G20" s="45"/>
    </row>
    <row r="21" spans="1:7">
      <c r="A21" s="45" t="s">
        <v>78</v>
      </c>
      <c r="B21" s="47" t="s">
        <v>55</v>
      </c>
      <c r="C21" s="47" t="s">
        <v>55</v>
      </c>
      <c r="D21" s="47" t="s">
        <v>55</v>
      </c>
      <c r="E21" s="47" t="s">
        <v>55</v>
      </c>
      <c r="F21" s="52" t="s">
        <v>55</v>
      </c>
      <c r="G21" s="45"/>
    </row>
    <row r="22" spans="1:7">
      <c r="A22" s="45" t="s">
        <v>9</v>
      </c>
      <c r="B22" s="47" t="s">
        <v>55</v>
      </c>
      <c r="C22" s="47" t="s">
        <v>55</v>
      </c>
      <c r="D22" s="47" t="s">
        <v>55</v>
      </c>
      <c r="E22" s="47" t="s">
        <v>55</v>
      </c>
      <c r="F22" s="52" t="s">
        <v>55</v>
      </c>
      <c r="G22" s="45"/>
    </row>
    <row r="23" spans="1:7">
      <c r="A23" s="53" t="s">
        <v>10</v>
      </c>
      <c r="B23" s="47">
        <v>47</v>
      </c>
      <c r="C23" s="47">
        <v>47</v>
      </c>
      <c r="D23" s="47">
        <v>0</v>
      </c>
      <c r="E23" s="47">
        <v>47</v>
      </c>
      <c r="F23" s="52" t="s">
        <v>1</v>
      </c>
      <c r="G23" s="53"/>
    </row>
    <row r="24" spans="1:7" ht="14.25">
      <c r="A24" s="45" t="s">
        <v>153</v>
      </c>
      <c r="B24" s="47" t="s">
        <v>72</v>
      </c>
      <c r="C24" s="47">
        <v>46.4</v>
      </c>
      <c r="D24" s="47">
        <v>0</v>
      </c>
      <c r="E24" s="47">
        <v>46.4</v>
      </c>
      <c r="F24" s="52" t="s">
        <v>3</v>
      </c>
      <c r="G24" s="45"/>
    </row>
    <row r="25" spans="1:7">
      <c r="A25" s="45" t="s">
        <v>11</v>
      </c>
      <c r="B25" s="47">
        <v>42</v>
      </c>
      <c r="C25" s="47" t="s">
        <v>55</v>
      </c>
      <c r="D25" s="47" t="s">
        <v>65</v>
      </c>
      <c r="E25" s="47" t="s">
        <v>55</v>
      </c>
      <c r="F25" s="52" t="s">
        <v>1</v>
      </c>
      <c r="G25" s="45"/>
    </row>
    <row r="26" spans="1:7">
      <c r="A26" s="45" t="s">
        <v>12</v>
      </c>
      <c r="B26" s="47" t="s">
        <v>55</v>
      </c>
      <c r="C26" s="47" t="s">
        <v>55</v>
      </c>
      <c r="D26" s="47" t="s">
        <v>55</v>
      </c>
      <c r="E26" s="47" t="s">
        <v>55</v>
      </c>
      <c r="F26" s="52" t="s">
        <v>55</v>
      </c>
      <c r="G26" s="45"/>
    </row>
    <row r="27" spans="1:7" ht="12.75" customHeight="1">
      <c r="A27" s="45" t="s">
        <v>13</v>
      </c>
      <c r="B27" s="54" t="s">
        <v>86</v>
      </c>
      <c r="C27" s="47" t="s">
        <v>55</v>
      </c>
      <c r="D27" s="47" t="s">
        <v>55</v>
      </c>
      <c r="E27" s="47" t="s">
        <v>55</v>
      </c>
      <c r="F27" s="52" t="s">
        <v>55</v>
      </c>
      <c r="G27" s="45"/>
    </row>
    <row r="28" spans="1:7">
      <c r="A28" s="45" t="s">
        <v>49</v>
      </c>
      <c r="B28" s="47">
        <v>39.200000000000003</v>
      </c>
      <c r="C28" s="47">
        <v>39.200000000000003</v>
      </c>
      <c r="D28" s="47">
        <v>0</v>
      </c>
      <c r="E28" s="47">
        <v>39.200000000000003</v>
      </c>
      <c r="F28" s="52" t="s">
        <v>1</v>
      </c>
      <c r="G28" s="45"/>
    </row>
    <row r="29" spans="1:7" ht="13.5" customHeight="1">
      <c r="A29" s="45" t="s">
        <v>15</v>
      </c>
      <c r="B29" s="47">
        <v>42</v>
      </c>
      <c r="C29" s="47">
        <v>42</v>
      </c>
      <c r="D29" s="47">
        <v>0</v>
      </c>
      <c r="E29" s="47">
        <v>42</v>
      </c>
      <c r="F29" s="52" t="s">
        <v>1</v>
      </c>
      <c r="G29" s="45"/>
    </row>
    <row r="30" spans="1:7" ht="13.5" customHeight="1">
      <c r="A30" s="45" t="s">
        <v>166</v>
      </c>
      <c r="B30" s="47">
        <v>28</v>
      </c>
      <c r="C30" s="47">
        <v>28</v>
      </c>
      <c r="D30" s="47">
        <v>0</v>
      </c>
      <c r="E30" s="47">
        <v>28</v>
      </c>
      <c r="F30" s="52" t="s">
        <v>3</v>
      </c>
      <c r="G30" s="45"/>
    </row>
    <row r="31" spans="1:7">
      <c r="A31" s="45" t="s">
        <v>16</v>
      </c>
      <c r="B31" s="47">
        <v>29.8</v>
      </c>
      <c r="C31" s="47">
        <v>29.8</v>
      </c>
      <c r="D31" s="47">
        <v>21</v>
      </c>
      <c r="E31" s="47">
        <v>50.8</v>
      </c>
      <c r="F31" s="52" t="s">
        <v>1</v>
      </c>
      <c r="G31" s="45"/>
    </row>
    <row r="32" spans="1:7">
      <c r="A32" s="45" t="s">
        <v>33</v>
      </c>
      <c r="B32" s="47" t="s">
        <v>55</v>
      </c>
      <c r="C32" s="47" t="s">
        <v>55</v>
      </c>
      <c r="D32" s="47" t="s">
        <v>55</v>
      </c>
      <c r="E32" s="47" t="s">
        <v>55</v>
      </c>
      <c r="F32" s="52" t="s">
        <v>55</v>
      </c>
      <c r="G32" s="45"/>
    </row>
    <row r="33" spans="1:7" ht="12.75" customHeight="1">
      <c r="A33" s="45" t="s">
        <v>17</v>
      </c>
      <c r="B33" s="47" t="s">
        <v>85</v>
      </c>
      <c r="C33" s="47" t="s">
        <v>84</v>
      </c>
      <c r="D33" s="47" t="s">
        <v>83</v>
      </c>
      <c r="E33" s="47" t="s">
        <v>82</v>
      </c>
      <c r="F33" s="52" t="s">
        <v>1</v>
      </c>
      <c r="G33" s="45"/>
    </row>
    <row r="34" spans="1:7" ht="12.75" customHeight="1">
      <c r="A34" s="45" t="s">
        <v>18</v>
      </c>
      <c r="B34" s="47" t="s">
        <v>60</v>
      </c>
      <c r="C34" s="47" t="s">
        <v>60</v>
      </c>
      <c r="D34" s="47" t="s">
        <v>60</v>
      </c>
      <c r="E34" s="47" t="s">
        <v>60</v>
      </c>
      <c r="F34" s="48" t="s">
        <v>60</v>
      </c>
      <c r="G34" s="45"/>
    </row>
    <row r="35" spans="1:7">
      <c r="A35" s="45" t="s">
        <v>19</v>
      </c>
      <c r="B35" s="47">
        <v>35</v>
      </c>
      <c r="C35" s="47">
        <v>35</v>
      </c>
      <c r="D35" s="47">
        <v>0</v>
      </c>
      <c r="E35" s="47">
        <v>35</v>
      </c>
      <c r="F35" s="52" t="s">
        <v>54</v>
      </c>
      <c r="G35" s="45"/>
    </row>
    <row r="36" spans="1:7" ht="14.25">
      <c r="A36" s="45" t="s">
        <v>167</v>
      </c>
      <c r="B36" s="47">
        <v>52</v>
      </c>
      <c r="C36" s="47">
        <v>52</v>
      </c>
      <c r="D36" s="47" t="s">
        <v>60</v>
      </c>
      <c r="E36" s="47">
        <v>56.6</v>
      </c>
      <c r="F36" s="52" t="s">
        <v>3</v>
      </c>
      <c r="G36" s="45"/>
    </row>
    <row r="37" spans="1:7" ht="14.25">
      <c r="A37" s="45" t="s">
        <v>168</v>
      </c>
      <c r="B37" s="47">
        <v>9.8000000000000007</v>
      </c>
      <c r="C37" s="55">
        <v>6.80171766848816</v>
      </c>
      <c r="D37" s="56">
        <v>23.792999999999999</v>
      </c>
      <c r="E37" s="55">
        <v>30.594717668488158</v>
      </c>
      <c r="F37" s="52" t="s">
        <v>3</v>
      </c>
      <c r="G37" s="57"/>
    </row>
    <row r="38" spans="1:7" ht="13.5" customHeight="1">
      <c r="A38" s="45" t="s">
        <v>21</v>
      </c>
      <c r="B38" s="47" t="s">
        <v>55</v>
      </c>
      <c r="C38" s="47" t="s">
        <v>55</v>
      </c>
      <c r="D38" s="47" t="s">
        <v>55</v>
      </c>
      <c r="E38" s="47" t="s">
        <v>55</v>
      </c>
      <c r="F38" s="52" t="s">
        <v>55</v>
      </c>
      <c r="G38" s="45"/>
    </row>
    <row r="39" spans="1:7" ht="14.25">
      <c r="A39" s="45" t="s">
        <v>169</v>
      </c>
      <c r="B39" s="47">
        <v>35</v>
      </c>
      <c r="C39" s="47">
        <v>35</v>
      </c>
      <c r="D39" s="47">
        <v>0</v>
      </c>
      <c r="E39" s="47">
        <v>35</v>
      </c>
      <c r="F39" s="52" t="s">
        <v>1</v>
      </c>
      <c r="G39" s="45"/>
    </row>
    <row r="40" spans="1:7" ht="12.75" customHeight="1">
      <c r="A40" s="45" t="s">
        <v>170</v>
      </c>
      <c r="B40" s="47">
        <v>34</v>
      </c>
      <c r="C40" s="47">
        <v>31.633600000000001</v>
      </c>
      <c r="D40" s="47">
        <v>6.96</v>
      </c>
      <c r="E40" s="47">
        <v>38.593600000000002</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104" spans="1:1">
      <c r="A104" s="40" t="s">
        <v>103</v>
      </c>
    </row>
  </sheetData>
  <mergeCells count="5">
    <mergeCell ref="B4:B9"/>
    <mergeCell ref="C4:C9"/>
    <mergeCell ref="D4:D9"/>
    <mergeCell ref="E4:E9"/>
    <mergeCell ref="F4:F9"/>
  </mergeCells>
  <conditionalFormatting sqref="D11:D40">
    <cfRule type="cellIs" dxfId="7" priority="1" stopIfTrue="1" operator="equal">
      <formula>0</formula>
    </cfRule>
  </conditionalFormatting>
  <printOptions horizontalCentered="1" verticalCentered="1"/>
  <pageMargins left="0.25" right="0.25" top="0.75" bottom="0.75" header="0.3" footer="0.3"/>
  <pageSetup paperSize="9" scale="71" orientation="portrait" r:id="rId1"/>
  <headerFooter alignWithMargins="0"/>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04"/>
  <sheetViews>
    <sheetView zoomScaleNormal="100" workbookViewId="0">
      <selection activeCell="F41" sqref="F41"/>
    </sheetView>
  </sheetViews>
  <sheetFormatPr defaultColWidth="16.42578125" defaultRowHeight="12.75"/>
  <cols>
    <col min="1" max="1" width="17" style="40" customWidth="1"/>
    <col min="2" max="2" width="16.85546875" style="40" customWidth="1"/>
    <col min="3" max="3" width="16.42578125" style="40" customWidth="1"/>
    <col min="4" max="4" width="16.28515625" style="40" customWidth="1"/>
    <col min="5" max="5" width="12.5703125" style="40" customWidth="1"/>
    <col min="6" max="6" width="11.140625" style="40" customWidth="1"/>
    <col min="7" max="251" width="9.140625" style="40" customWidth="1"/>
    <col min="252" max="252" width="15" style="40" customWidth="1"/>
    <col min="253" max="253" width="0.7109375" style="40" customWidth="1"/>
    <col min="254" max="254" width="16.85546875" style="40" customWidth="1"/>
    <col min="255" max="255" width="0.85546875" style="40" customWidth="1"/>
    <col min="256" max="16384" width="16.42578125" style="40"/>
  </cols>
  <sheetData>
    <row r="1" spans="1:8">
      <c r="A1" s="39">
        <v>41684</v>
      </c>
    </row>
    <row r="2" spans="1:8" ht="12.75" customHeight="1">
      <c r="A2" s="5" t="s">
        <v>165</v>
      </c>
      <c r="B2" s="41"/>
      <c r="C2" s="41"/>
      <c r="D2" s="41"/>
      <c r="E2" s="41"/>
      <c r="F2" s="41"/>
    </row>
    <row r="3" spans="1:8" ht="12.75" customHeight="1" thickBot="1">
      <c r="A3" s="42"/>
      <c r="B3" s="42"/>
      <c r="C3" s="42"/>
      <c r="D3" s="42"/>
      <c r="E3" s="42"/>
      <c r="F3" s="42"/>
    </row>
    <row r="4" spans="1:8" ht="12.75" customHeight="1">
      <c r="A4" s="43"/>
      <c r="B4" s="108" t="s">
        <v>105</v>
      </c>
      <c r="C4" s="108" t="s">
        <v>106</v>
      </c>
      <c r="D4" s="108" t="s">
        <v>107</v>
      </c>
      <c r="E4" s="108" t="s">
        <v>108</v>
      </c>
      <c r="F4" s="108" t="s">
        <v>109</v>
      </c>
    </row>
    <row r="5" spans="1:8" ht="12.75" customHeight="1">
      <c r="B5" s="109"/>
      <c r="C5" s="109"/>
      <c r="D5" s="109"/>
      <c r="E5" s="109"/>
      <c r="F5" s="111"/>
    </row>
    <row r="6" spans="1:8" ht="12.75" customHeight="1">
      <c r="A6" s="44"/>
      <c r="B6" s="109"/>
      <c r="C6" s="109"/>
      <c r="D6" s="109"/>
      <c r="E6" s="109"/>
      <c r="F6" s="111"/>
    </row>
    <row r="7" spans="1:8" ht="12.75" customHeight="1">
      <c r="B7" s="109"/>
      <c r="C7" s="109"/>
      <c r="D7" s="109"/>
      <c r="E7" s="109"/>
      <c r="F7" s="111"/>
    </row>
    <row r="8" spans="1:8" ht="12.75" customHeight="1">
      <c r="A8" s="45" t="s">
        <v>0</v>
      </c>
      <c r="B8" s="109"/>
      <c r="C8" s="109"/>
      <c r="D8" s="109"/>
      <c r="E8" s="109"/>
      <c r="F8" s="111"/>
    </row>
    <row r="9" spans="1:8" ht="12.75" customHeight="1">
      <c r="A9" s="46"/>
      <c r="B9" s="110"/>
      <c r="C9" s="110"/>
      <c r="D9" s="110"/>
      <c r="E9" s="110"/>
      <c r="F9" s="110"/>
    </row>
    <row r="10" spans="1:8" ht="12.75" customHeight="1">
      <c r="E10" s="47"/>
    </row>
    <row r="11" spans="1:8" ht="12.75" customHeight="1">
      <c r="A11" s="45" t="s">
        <v>110</v>
      </c>
      <c r="B11" s="47">
        <v>49</v>
      </c>
      <c r="C11" s="47">
        <v>49</v>
      </c>
      <c r="D11" s="47">
        <v>0</v>
      </c>
      <c r="E11" s="47">
        <v>49</v>
      </c>
      <c r="F11" s="48" t="s">
        <v>1</v>
      </c>
      <c r="G11" s="45"/>
    </row>
    <row r="12" spans="1:8" ht="14.25">
      <c r="A12" s="45" t="s">
        <v>150</v>
      </c>
      <c r="B12" s="47">
        <v>55</v>
      </c>
      <c r="C12" s="47">
        <v>55</v>
      </c>
      <c r="D12" s="47">
        <v>0</v>
      </c>
      <c r="E12" s="47">
        <v>55</v>
      </c>
      <c r="F12" s="48" t="s">
        <v>3</v>
      </c>
      <c r="G12" s="45"/>
      <c r="H12" s="49"/>
    </row>
    <row r="13" spans="1:8">
      <c r="A13" s="45" t="s">
        <v>4</v>
      </c>
      <c r="B13" s="47">
        <v>43</v>
      </c>
      <c r="C13" s="47">
        <v>43</v>
      </c>
      <c r="D13" s="47">
        <v>0</v>
      </c>
      <c r="E13" s="47">
        <v>43</v>
      </c>
      <c r="F13" s="48" t="s">
        <v>1</v>
      </c>
      <c r="G13" s="45"/>
    </row>
    <row r="14" spans="1:8">
      <c r="A14" s="45" t="s">
        <v>5</v>
      </c>
      <c r="B14" s="56" t="s">
        <v>88</v>
      </c>
      <c r="C14" s="56">
        <v>36.049999999999997</v>
      </c>
      <c r="D14" s="47">
        <v>12.53</v>
      </c>
      <c r="E14" s="56">
        <f>+C14+D14</f>
        <v>48.58</v>
      </c>
      <c r="F14" s="48" t="s">
        <v>1</v>
      </c>
      <c r="G14" s="45"/>
    </row>
    <row r="15" spans="1:8" s="51" customFormat="1">
      <c r="A15" s="50" t="s">
        <v>6</v>
      </c>
      <c r="B15" s="47" t="s">
        <v>60</v>
      </c>
      <c r="C15" s="47" t="s">
        <v>60</v>
      </c>
      <c r="D15" s="47" t="s">
        <v>60</v>
      </c>
      <c r="E15" s="47" t="s">
        <v>60</v>
      </c>
      <c r="F15" s="48" t="s">
        <v>60</v>
      </c>
      <c r="G15" s="50"/>
    </row>
    <row r="16" spans="1:8">
      <c r="A16" s="45" t="s">
        <v>7</v>
      </c>
      <c r="B16" s="47">
        <v>50</v>
      </c>
      <c r="C16" s="47">
        <v>50</v>
      </c>
      <c r="D16" s="47" t="s">
        <v>60</v>
      </c>
      <c r="E16" s="47">
        <v>50</v>
      </c>
      <c r="F16" s="48" t="s">
        <v>3</v>
      </c>
      <c r="G16" s="45"/>
    </row>
    <row r="17" spans="1:7" ht="12.75" customHeight="1">
      <c r="A17" s="45" t="s">
        <v>8</v>
      </c>
      <c r="B17" s="47">
        <v>33</v>
      </c>
      <c r="C17" s="47" t="s">
        <v>55</v>
      </c>
      <c r="D17" s="47" t="s">
        <v>55</v>
      </c>
      <c r="E17" s="47">
        <v>51.5</v>
      </c>
      <c r="F17" s="48" t="s">
        <v>55</v>
      </c>
      <c r="G17" s="45"/>
    </row>
    <row r="18" spans="1:7" ht="12.75" customHeight="1">
      <c r="A18" s="45" t="s">
        <v>151</v>
      </c>
      <c r="B18" s="47">
        <v>45</v>
      </c>
      <c r="C18" s="47">
        <v>45</v>
      </c>
      <c r="D18" s="47">
        <v>0</v>
      </c>
      <c r="E18" s="47">
        <v>45</v>
      </c>
      <c r="F18" s="52" t="s">
        <v>1</v>
      </c>
      <c r="G18" s="45"/>
    </row>
    <row r="19" spans="1:7" ht="12.75" customHeight="1">
      <c r="A19" s="45" t="s">
        <v>152</v>
      </c>
      <c r="B19" s="47" t="s">
        <v>80</v>
      </c>
      <c r="C19" s="47">
        <v>50.909090909090907</v>
      </c>
      <c r="D19" s="47">
        <v>9.0909090909090917</v>
      </c>
      <c r="E19" s="47">
        <v>60</v>
      </c>
      <c r="F19" s="52" t="s">
        <v>3</v>
      </c>
      <c r="G19" s="45"/>
    </row>
    <row r="20" spans="1:7" ht="12.75" customHeight="1">
      <c r="A20" s="45" t="s">
        <v>29</v>
      </c>
      <c r="B20" s="47">
        <v>49</v>
      </c>
      <c r="C20" s="47">
        <v>49</v>
      </c>
      <c r="D20" s="47">
        <v>0</v>
      </c>
      <c r="E20" s="47">
        <v>49</v>
      </c>
      <c r="F20" s="52" t="s">
        <v>54</v>
      </c>
      <c r="G20" s="45"/>
    </row>
    <row r="21" spans="1:7">
      <c r="A21" s="45" t="s">
        <v>78</v>
      </c>
      <c r="B21" s="47" t="s">
        <v>55</v>
      </c>
      <c r="C21" s="47" t="s">
        <v>55</v>
      </c>
      <c r="D21" s="47" t="s">
        <v>55</v>
      </c>
      <c r="E21" s="47" t="s">
        <v>55</v>
      </c>
      <c r="F21" s="52" t="s">
        <v>55</v>
      </c>
      <c r="G21" s="45"/>
    </row>
    <row r="22" spans="1:7">
      <c r="A22" s="45" t="s">
        <v>9</v>
      </c>
      <c r="B22" s="47" t="s">
        <v>55</v>
      </c>
      <c r="C22" s="47" t="s">
        <v>55</v>
      </c>
      <c r="D22" s="47" t="s">
        <v>55</v>
      </c>
      <c r="E22" s="47" t="s">
        <v>55</v>
      </c>
      <c r="F22" s="52" t="s">
        <v>55</v>
      </c>
      <c r="G22" s="45"/>
    </row>
    <row r="23" spans="1:7">
      <c r="A23" s="53" t="s">
        <v>10</v>
      </c>
      <c r="B23" s="47">
        <v>50</v>
      </c>
      <c r="C23" s="47">
        <v>50</v>
      </c>
      <c r="D23" s="47">
        <v>0</v>
      </c>
      <c r="E23" s="47">
        <v>50</v>
      </c>
      <c r="F23" s="52" t="s">
        <v>1</v>
      </c>
      <c r="G23" s="53"/>
    </row>
    <row r="24" spans="1:7" ht="14.25">
      <c r="A24" s="45" t="s">
        <v>153</v>
      </c>
      <c r="B24" s="47" t="s">
        <v>72</v>
      </c>
      <c r="C24" s="47">
        <v>46.4</v>
      </c>
      <c r="D24" s="47">
        <v>0</v>
      </c>
      <c r="E24" s="47">
        <v>46.4</v>
      </c>
      <c r="F24" s="52" t="s">
        <v>3</v>
      </c>
      <c r="G24" s="45"/>
    </row>
    <row r="25" spans="1:7">
      <c r="A25" s="45" t="s">
        <v>11</v>
      </c>
      <c r="B25" s="47">
        <v>42</v>
      </c>
      <c r="C25" s="47" t="s">
        <v>55</v>
      </c>
      <c r="D25" s="47" t="s">
        <v>65</v>
      </c>
      <c r="E25" s="47" t="s">
        <v>55</v>
      </c>
      <c r="F25" s="52" t="s">
        <v>1</v>
      </c>
      <c r="G25" s="45"/>
    </row>
    <row r="26" spans="1:7">
      <c r="A26" s="45" t="s">
        <v>12</v>
      </c>
      <c r="B26" s="47" t="s">
        <v>55</v>
      </c>
      <c r="C26" s="47" t="s">
        <v>55</v>
      </c>
      <c r="D26" s="47" t="s">
        <v>55</v>
      </c>
      <c r="E26" s="47" t="s">
        <v>55</v>
      </c>
      <c r="F26" s="52" t="s">
        <v>55</v>
      </c>
      <c r="G26" s="45"/>
    </row>
    <row r="27" spans="1:7" ht="12.75" customHeight="1">
      <c r="A27" s="45" t="s">
        <v>13</v>
      </c>
      <c r="B27" s="54" t="s">
        <v>87</v>
      </c>
      <c r="C27" s="47" t="s">
        <v>55</v>
      </c>
      <c r="D27" s="47" t="s">
        <v>55</v>
      </c>
      <c r="E27" s="47" t="s">
        <v>55</v>
      </c>
      <c r="F27" s="52" t="s">
        <v>55</v>
      </c>
      <c r="G27" s="45"/>
    </row>
    <row r="28" spans="1:7">
      <c r="A28" s="45" t="s">
        <v>49</v>
      </c>
      <c r="B28" s="47">
        <v>40.6</v>
      </c>
      <c r="C28" s="47">
        <v>40.6</v>
      </c>
      <c r="D28" s="47">
        <v>0</v>
      </c>
      <c r="E28" s="47">
        <v>40.6</v>
      </c>
      <c r="F28" s="52" t="s">
        <v>1</v>
      </c>
      <c r="G28" s="45"/>
    </row>
    <row r="29" spans="1:7" ht="13.5" customHeight="1">
      <c r="A29" s="45" t="s">
        <v>15</v>
      </c>
      <c r="B29" s="47">
        <v>42</v>
      </c>
      <c r="C29" s="47">
        <v>42</v>
      </c>
      <c r="D29" s="47">
        <v>0</v>
      </c>
      <c r="E29" s="47">
        <v>42</v>
      </c>
      <c r="F29" s="52" t="s">
        <v>3</v>
      </c>
      <c r="G29" s="45"/>
    </row>
    <row r="30" spans="1:7" ht="13.5" customHeight="1">
      <c r="A30" s="45" t="s">
        <v>166</v>
      </c>
      <c r="B30" s="47">
        <v>48</v>
      </c>
      <c r="C30" s="47">
        <v>48</v>
      </c>
      <c r="D30" s="47">
        <v>0</v>
      </c>
      <c r="E30" s="47">
        <v>48</v>
      </c>
      <c r="F30" s="52" t="s">
        <v>3</v>
      </c>
      <c r="G30" s="45"/>
    </row>
    <row r="31" spans="1:7">
      <c r="A31" s="45" t="s">
        <v>16</v>
      </c>
      <c r="B31" s="47">
        <v>29.8</v>
      </c>
      <c r="C31" s="47">
        <v>29.8</v>
      </c>
      <c r="D31" s="47">
        <v>21</v>
      </c>
      <c r="E31" s="47">
        <v>50.8</v>
      </c>
      <c r="F31" s="52" t="s">
        <v>1</v>
      </c>
      <c r="G31" s="45"/>
    </row>
    <row r="32" spans="1:7">
      <c r="A32" s="45" t="s">
        <v>33</v>
      </c>
      <c r="B32" s="47" t="s">
        <v>55</v>
      </c>
      <c r="C32" s="47" t="s">
        <v>55</v>
      </c>
      <c r="D32" s="47" t="s">
        <v>55</v>
      </c>
      <c r="E32" s="47" t="s">
        <v>55</v>
      </c>
      <c r="F32" s="52" t="s">
        <v>55</v>
      </c>
      <c r="G32" s="45"/>
    </row>
    <row r="33" spans="1:7" ht="12.75" customHeight="1">
      <c r="A33" s="45" t="s">
        <v>17</v>
      </c>
      <c r="B33" s="47" t="s">
        <v>85</v>
      </c>
      <c r="C33" s="47" t="s">
        <v>84</v>
      </c>
      <c r="D33" s="47" t="s">
        <v>83</v>
      </c>
      <c r="E33" s="47" t="s">
        <v>82</v>
      </c>
      <c r="F33" s="52" t="s">
        <v>1</v>
      </c>
      <c r="G33" s="45"/>
    </row>
    <row r="34" spans="1:7" ht="12.75" customHeight="1">
      <c r="A34" s="45" t="s">
        <v>18</v>
      </c>
      <c r="B34" s="47" t="s">
        <v>60</v>
      </c>
      <c r="C34" s="47" t="s">
        <v>60</v>
      </c>
      <c r="D34" s="47" t="s">
        <v>60</v>
      </c>
      <c r="E34" s="47" t="s">
        <v>60</v>
      </c>
      <c r="F34" s="48" t="s">
        <v>60</v>
      </c>
      <c r="G34" s="45"/>
    </row>
    <row r="35" spans="1:7">
      <c r="A35" s="45" t="s">
        <v>19</v>
      </c>
      <c r="B35" s="47">
        <v>35</v>
      </c>
      <c r="C35" s="47">
        <v>35</v>
      </c>
      <c r="D35" s="47">
        <v>0</v>
      </c>
      <c r="E35" s="47">
        <v>35</v>
      </c>
      <c r="F35" s="52" t="s">
        <v>54</v>
      </c>
      <c r="G35" s="45"/>
    </row>
    <row r="36" spans="1:7" ht="14.25">
      <c r="A36" s="45" t="s">
        <v>167</v>
      </c>
      <c r="B36" s="47">
        <v>52</v>
      </c>
      <c r="C36" s="47">
        <v>52</v>
      </c>
      <c r="D36" s="47" t="s">
        <v>60</v>
      </c>
      <c r="E36" s="47">
        <v>56.6</v>
      </c>
      <c r="F36" s="52" t="s">
        <v>3</v>
      </c>
      <c r="G36" s="45"/>
    </row>
    <row r="37" spans="1:7" ht="14.25">
      <c r="A37" s="45" t="s">
        <v>168</v>
      </c>
      <c r="B37" s="47">
        <v>9.8000000000000007</v>
      </c>
      <c r="C37" s="55">
        <v>6.694613843351549</v>
      </c>
      <c r="D37" s="56">
        <v>24.992999999999999</v>
      </c>
      <c r="E37" s="47">
        <v>31.687613843351549</v>
      </c>
      <c r="F37" s="52" t="s">
        <v>3</v>
      </c>
      <c r="G37" s="57"/>
    </row>
    <row r="38" spans="1:7" ht="13.5" customHeight="1">
      <c r="A38" s="45" t="s">
        <v>21</v>
      </c>
      <c r="B38" s="47" t="s">
        <v>55</v>
      </c>
      <c r="C38" s="47" t="s">
        <v>55</v>
      </c>
      <c r="D38" s="47" t="s">
        <v>55</v>
      </c>
      <c r="E38" s="47" t="s">
        <v>55</v>
      </c>
      <c r="F38" s="52" t="s">
        <v>55</v>
      </c>
      <c r="G38" s="45"/>
    </row>
    <row r="39" spans="1:7" ht="14.25">
      <c r="A39" s="45" t="s">
        <v>169</v>
      </c>
      <c r="B39" s="47">
        <v>35</v>
      </c>
      <c r="C39" s="47">
        <v>35</v>
      </c>
      <c r="D39" s="47">
        <v>0</v>
      </c>
      <c r="E39" s="47">
        <v>35</v>
      </c>
      <c r="F39" s="52" t="s">
        <v>1</v>
      </c>
      <c r="G39" s="45"/>
    </row>
    <row r="40" spans="1:7" ht="12.75" customHeight="1">
      <c r="A40" s="45" t="s">
        <v>170</v>
      </c>
      <c r="B40" s="47">
        <v>40</v>
      </c>
      <c r="C40" s="47">
        <v>37.216000000000001</v>
      </c>
      <c r="D40" s="47">
        <v>6.96</v>
      </c>
      <c r="E40" s="47">
        <v>44.176000000000002</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104" spans="1:1">
      <c r="A104" s="40" t="s">
        <v>103</v>
      </c>
    </row>
  </sheetData>
  <mergeCells count="5">
    <mergeCell ref="B4:B9"/>
    <mergeCell ref="C4:C9"/>
    <mergeCell ref="D4:D9"/>
    <mergeCell ref="E4:E9"/>
    <mergeCell ref="F4:F9"/>
  </mergeCells>
  <conditionalFormatting sqref="D11:D40">
    <cfRule type="cellIs" dxfId="6" priority="1" stopIfTrue="1" operator="equal">
      <formula>0</formula>
    </cfRule>
  </conditionalFormatting>
  <printOptions horizontalCentered="1" verticalCentered="1"/>
  <pageMargins left="0.25" right="0.25" top="0.75" bottom="0.75" header="0.3" footer="0.3"/>
  <pageSetup paperSize="9" scale="71" orientation="portrait" r:id="rId1"/>
  <headerFooter alignWithMargins="0"/>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04"/>
  <sheetViews>
    <sheetView zoomScaleNormal="100" workbookViewId="0">
      <selection activeCell="F41" sqref="F41"/>
    </sheetView>
  </sheetViews>
  <sheetFormatPr defaultColWidth="16.42578125" defaultRowHeight="12.75"/>
  <cols>
    <col min="1" max="1" width="16.28515625" style="40" customWidth="1"/>
    <col min="2" max="2" width="16.85546875" style="40" customWidth="1"/>
    <col min="3" max="3" width="16.42578125" style="40" customWidth="1"/>
    <col min="4" max="4" width="16.28515625" style="40" customWidth="1"/>
    <col min="5" max="5" width="12.5703125" style="40" customWidth="1"/>
    <col min="6" max="6" width="11.140625" style="40" customWidth="1"/>
    <col min="7" max="251" width="9.140625" style="40" customWidth="1"/>
    <col min="252" max="252" width="15" style="40" customWidth="1"/>
    <col min="253" max="253" width="0.7109375" style="40" customWidth="1"/>
    <col min="254" max="254" width="16.85546875" style="40" customWidth="1"/>
    <col min="255" max="255" width="0.85546875" style="40" customWidth="1"/>
    <col min="256" max="16384" width="16.42578125" style="40"/>
  </cols>
  <sheetData>
    <row r="1" spans="1:8">
      <c r="A1" s="39">
        <v>41684</v>
      </c>
    </row>
    <row r="2" spans="1:8" ht="12.75" customHeight="1">
      <c r="A2" s="5" t="s">
        <v>164</v>
      </c>
      <c r="B2" s="41"/>
      <c r="C2" s="41"/>
      <c r="D2" s="41"/>
      <c r="E2" s="41"/>
      <c r="F2" s="41"/>
    </row>
    <row r="3" spans="1:8" ht="12.75" customHeight="1" thickBot="1">
      <c r="A3" s="42"/>
      <c r="B3" s="42"/>
      <c r="C3" s="42"/>
      <c r="D3" s="42"/>
      <c r="E3" s="42"/>
      <c r="F3" s="42"/>
    </row>
    <row r="4" spans="1:8" ht="12.75" customHeight="1">
      <c r="A4" s="43"/>
      <c r="B4" s="108" t="s">
        <v>105</v>
      </c>
      <c r="C4" s="108" t="s">
        <v>106</v>
      </c>
      <c r="D4" s="108" t="s">
        <v>107</v>
      </c>
      <c r="E4" s="108" t="s">
        <v>108</v>
      </c>
      <c r="F4" s="108" t="s">
        <v>109</v>
      </c>
    </row>
    <row r="5" spans="1:8" ht="12.75" customHeight="1">
      <c r="B5" s="109"/>
      <c r="C5" s="109"/>
      <c r="D5" s="109"/>
      <c r="E5" s="109"/>
      <c r="F5" s="111"/>
    </row>
    <row r="6" spans="1:8" ht="12.75" customHeight="1">
      <c r="A6" s="44"/>
      <c r="B6" s="109"/>
      <c r="C6" s="109"/>
      <c r="D6" s="109"/>
      <c r="E6" s="109"/>
      <c r="F6" s="111"/>
    </row>
    <row r="7" spans="1:8" ht="12.75" customHeight="1">
      <c r="B7" s="109"/>
      <c r="C7" s="109"/>
      <c r="D7" s="109"/>
      <c r="E7" s="109"/>
      <c r="F7" s="111"/>
    </row>
    <row r="8" spans="1:8" ht="12.75" customHeight="1">
      <c r="A8" s="45" t="s">
        <v>0</v>
      </c>
      <c r="B8" s="109"/>
      <c r="C8" s="109"/>
      <c r="D8" s="109"/>
      <c r="E8" s="109"/>
      <c r="F8" s="111"/>
    </row>
    <row r="9" spans="1:8" ht="12.75" customHeight="1">
      <c r="A9" s="46"/>
      <c r="B9" s="110"/>
      <c r="C9" s="110"/>
      <c r="D9" s="110"/>
      <c r="E9" s="110"/>
      <c r="F9" s="110"/>
    </row>
    <row r="10" spans="1:8" ht="12.75" customHeight="1">
      <c r="E10" s="47"/>
    </row>
    <row r="11" spans="1:8" ht="12.75" customHeight="1">
      <c r="A11" s="45" t="s">
        <v>110</v>
      </c>
      <c r="B11" s="47">
        <v>49</v>
      </c>
      <c r="C11" s="47">
        <v>49</v>
      </c>
      <c r="D11" s="47">
        <v>0</v>
      </c>
      <c r="E11" s="47">
        <v>49</v>
      </c>
      <c r="F11" s="48" t="s">
        <v>1</v>
      </c>
      <c r="G11" s="45"/>
    </row>
    <row r="12" spans="1:8" ht="14.25">
      <c r="A12" s="45" t="s">
        <v>150</v>
      </c>
      <c r="B12" s="47">
        <v>55</v>
      </c>
      <c r="C12" s="47">
        <v>55</v>
      </c>
      <c r="D12" s="47">
        <v>0</v>
      </c>
      <c r="E12" s="47">
        <v>55</v>
      </c>
      <c r="F12" s="48" t="s">
        <v>3</v>
      </c>
      <c r="G12" s="45"/>
      <c r="H12" s="49"/>
    </row>
    <row r="13" spans="1:8">
      <c r="A13" s="45" t="s">
        <v>4</v>
      </c>
      <c r="B13" s="47">
        <v>45</v>
      </c>
      <c r="C13" s="47">
        <v>45</v>
      </c>
      <c r="D13" s="47">
        <v>0</v>
      </c>
      <c r="E13" s="47">
        <v>45</v>
      </c>
      <c r="F13" s="48" t="s">
        <v>1</v>
      </c>
      <c r="G13" s="45"/>
    </row>
    <row r="14" spans="1:8">
      <c r="A14" s="45" t="s">
        <v>5</v>
      </c>
      <c r="B14" s="47" t="s">
        <v>92</v>
      </c>
      <c r="C14" s="47">
        <v>37.799999999999997</v>
      </c>
      <c r="D14" s="47">
        <v>11.96</v>
      </c>
      <c r="E14" s="47">
        <f>+C14+D14</f>
        <v>49.76</v>
      </c>
      <c r="F14" s="48" t="s">
        <v>1</v>
      </c>
      <c r="G14" s="45"/>
    </row>
    <row r="15" spans="1:8" s="51" customFormat="1">
      <c r="A15" s="50" t="s">
        <v>6</v>
      </c>
      <c r="B15" s="47" t="s">
        <v>60</v>
      </c>
      <c r="C15" s="47" t="s">
        <v>60</v>
      </c>
      <c r="D15" s="47" t="s">
        <v>60</v>
      </c>
      <c r="E15" s="47" t="s">
        <v>60</v>
      </c>
      <c r="F15" s="48" t="s">
        <v>60</v>
      </c>
      <c r="G15" s="50"/>
    </row>
    <row r="16" spans="1:8">
      <c r="A16" s="45" t="s">
        <v>7</v>
      </c>
      <c r="B16" s="47">
        <v>50</v>
      </c>
      <c r="C16" s="47">
        <v>50</v>
      </c>
      <c r="D16" s="47" t="s">
        <v>60</v>
      </c>
      <c r="E16" s="47">
        <v>50</v>
      </c>
      <c r="F16" s="48" t="s">
        <v>3</v>
      </c>
      <c r="G16" s="45"/>
    </row>
    <row r="17" spans="1:7" ht="12.75" customHeight="1">
      <c r="A17" s="45" t="s">
        <v>8</v>
      </c>
      <c r="B17" s="47">
        <v>33</v>
      </c>
      <c r="C17" s="47" t="s">
        <v>55</v>
      </c>
      <c r="D17" s="47" t="s">
        <v>55</v>
      </c>
      <c r="E17" s="47">
        <v>51.5</v>
      </c>
      <c r="F17" s="48" t="s">
        <v>55</v>
      </c>
      <c r="G17" s="45"/>
    </row>
    <row r="18" spans="1:7" ht="12.75" customHeight="1">
      <c r="A18" s="45" t="s">
        <v>151</v>
      </c>
      <c r="B18" s="47">
        <v>45</v>
      </c>
      <c r="C18" s="47">
        <v>45</v>
      </c>
      <c r="D18" s="47">
        <v>0</v>
      </c>
      <c r="E18" s="47">
        <v>45</v>
      </c>
      <c r="F18" s="52" t="s">
        <v>1</v>
      </c>
      <c r="G18" s="45"/>
    </row>
    <row r="19" spans="1:7" ht="12.75" customHeight="1">
      <c r="A19" s="45" t="s">
        <v>152</v>
      </c>
      <c r="B19" s="47" t="s">
        <v>80</v>
      </c>
      <c r="C19" s="47">
        <v>50.909090909090907</v>
      </c>
      <c r="D19" s="47">
        <v>9.0909090909090917</v>
      </c>
      <c r="E19" s="47">
        <v>60</v>
      </c>
      <c r="F19" s="52" t="s">
        <v>3</v>
      </c>
      <c r="G19" s="45"/>
    </row>
    <row r="20" spans="1:7" ht="12.75" customHeight="1">
      <c r="A20" s="45" t="s">
        <v>29</v>
      </c>
      <c r="B20" s="47">
        <v>49</v>
      </c>
      <c r="C20" s="47">
        <v>49</v>
      </c>
      <c r="D20" s="47">
        <v>0</v>
      </c>
      <c r="E20" s="47">
        <v>49</v>
      </c>
      <c r="F20" s="52" t="s">
        <v>54</v>
      </c>
      <c r="G20" s="45"/>
    </row>
    <row r="21" spans="1:7">
      <c r="A21" s="45" t="s">
        <v>78</v>
      </c>
      <c r="B21" s="47" t="s">
        <v>55</v>
      </c>
      <c r="C21" s="47" t="s">
        <v>55</v>
      </c>
      <c r="D21" s="47" t="s">
        <v>55</v>
      </c>
      <c r="E21" s="47" t="s">
        <v>55</v>
      </c>
      <c r="F21" s="52" t="s">
        <v>55</v>
      </c>
      <c r="G21" s="45"/>
    </row>
    <row r="22" spans="1:7">
      <c r="A22" s="45" t="s">
        <v>9</v>
      </c>
      <c r="B22" s="47" t="s">
        <v>55</v>
      </c>
      <c r="C22" s="47" t="s">
        <v>55</v>
      </c>
      <c r="D22" s="47" t="s">
        <v>55</v>
      </c>
      <c r="E22" s="47" t="s">
        <v>55</v>
      </c>
      <c r="F22" s="52" t="s">
        <v>55</v>
      </c>
      <c r="G22" s="45"/>
    </row>
    <row r="23" spans="1:7">
      <c r="A23" s="53" t="s">
        <v>10</v>
      </c>
      <c r="B23" s="47">
        <v>50</v>
      </c>
      <c r="C23" s="47">
        <v>50</v>
      </c>
      <c r="D23" s="47">
        <v>0</v>
      </c>
      <c r="E23" s="47">
        <v>50</v>
      </c>
      <c r="F23" s="52" t="s">
        <v>1</v>
      </c>
      <c r="G23" s="53"/>
    </row>
    <row r="24" spans="1:7" ht="14.25">
      <c r="A24" s="45" t="s">
        <v>153</v>
      </c>
      <c r="B24" s="47" t="s">
        <v>72</v>
      </c>
      <c r="C24" s="47">
        <v>46.4</v>
      </c>
      <c r="D24" s="47">
        <v>0</v>
      </c>
      <c r="E24" s="47">
        <v>46.4</v>
      </c>
      <c r="F24" s="52" t="s">
        <v>3</v>
      </c>
      <c r="G24" s="45"/>
    </row>
    <row r="25" spans="1:7">
      <c r="A25" s="45" t="s">
        <v>11</v>
      </c>
      <c r="B25" s="47">
        <v>43.3</v>
      </c>
      <c r="C25" s="47" t="s">
        <v>55</v>
      </c>
      <c r="D25" s="47" t="s">
        <v>65</v>
      </c>
      <c r="E25" s="47" t="s">
        <v>55</v>
      </c>
      <c r="F25" s="52" t="s">
        <v>1</v>
      </c>
      <c r="G25" s="45"/>
    </row>
    <row r="26" spans="1:7">
      <c r="A26" s="45" t="s">
        <v>12</v>
      </c>
      <c r="B26" s="47" t="s">
        <v>55</v>
      </c>
      <c r="C26" s="47" t="s">
        <v>55</v>
      </c>
      <c r="D26" s="47" t="s">
        <v>55</v>
      </c>
      <c r="E26" s="47" t="s">
        <v>55</v>
      </c>
      <c r="F26" s="52" t="s">
        <v>55</v>
      </c>
      <c r="G26" s="45"/>
    </row>
    <row r="27" spans="1:7" ht="12.75" customHeight="1">
      <c r="A27" s="45" t="s">
        <v>13</v>
      </c>
      <c r="B27" s="54" t="s">
        <v>91</v>
      </c>
      <c r="C27" s="47" t="s">
        <v>55</v>
      </c>
      <c r="D27" s="47" t="s">
        <v>55</v>
      </c>
      <c r="E27" s="47" t="s">
        <v>55</v>
      </c>
      <c r="F27" s="52" t="s">
        <v>55</v>
      </c>
      <c r="G27" s="45"/>
    </row>
    <row r="28" spans="1:7" ht="14.25">
      <c r="A28" s="45" t="s">
        <v>154</v>
      </c>
      <c r="B28" s="47">
        <v>42</v>
      </c>
      <c r="C28" s="47">
        <v>42</v>
      </c>
      <c r="D28" s="47">
        <v>0</v>
      </c>
      <c r="E28" s="47">
        <v>42</v>
      </c>
      <c r="F28" s="52" t="s">
        <v>1</v>
      </c>
      <c r="G28" s="45"/>
    </row>
    <row r="29" spans="1:7" ht="13.5" customHeight="1">
      <c r="A29" s="45" t="s">
        <v>15</v>
      </c>
      <c r="B29" s="47">
        <v>42</v>
      </c>
      <c r="C29" s="47">
        <v>42</v>
      </c>
      <c r="D29" s="47">
        <v>0</v>
      </c>
      <c r="E29" s="47">
        <v>42</v>
      </c>
      <c r="F29" s="52" t="s">
        <v>3</v>
      </c>
      <c r="G29" s="45"/>
    </row>
    <row r="30" spans="1:7" ht="13.5" customHeight="1">
      <c r="A30" s="45" t="s">
        <v>155</v>
      </c>
      <c r="B30" s="47">
        <v>48</v>
      </c>
      <c r="C30" s="47">
        <v>48</v>
      </c>
      <c r="D30" s="47">
        <v>0</v>
      </c>
      <c r="E30" s="47">
        <v>48</v>
      </c>
      <c r="F30" s="52" t="s">
        <v>3</v>
      </c>
      <c r="G30" s="45"/>
    </row>
    <row r="31" spans="1:7">
      <c r="A31" s="45" t="s">
        <v>16</v>
      </c>
      <c r="B31" s="47">
        <v>29.8</v>
      </c>
      <c r="C31" s="47">
        <v>29.8</v>
      </c>
      <c r="D31" s="47">
        <v>21</v>
      </c>
      <c r="E31" s="47">
        <v>50.8</v>
      </c>
      <c r="F31" s="52" t="s">
        <v>1</v>
      </c>
      <c r="G31" s="45"/>
    </row>
    <row r="32" spans="1:7">
      <c r="A32" s="45" t="s">
        <v>33</v>
      </c>
      <c r="B32" s="47" t="s">
        <v>55</v>
      </c>
      <c r="C32" s="47" t="s">
        <v>55</v>
      </c>
      <c r="D32" s="47" t="s">
        <v>55</v>
      </c>
      <c r="E32" s="47" t="s">
        <v>55</v>
      </c>
      <c r="F32" s="52" t="s">
        <v>55</v>
      </c>
      <c r="G32" s="45"/>
    </row>
    <row r="33" spans="1:7" ht="12.75" customHeight="1">
      <c r="A33" s="45" t="s">
        <v>17</v>
      </c>
      <c r="B33" s="47" t="s">
        <v>90</v>
      </c>
      <c r="C33" s="47" t="s">
        <v>89</v>
      </c>
      <c r="D33" s="47" t="s">
        <v>83</v>
      </c>
      <c r="E33" s="58">
        <v>50.28</v>
      </c>
      <c r="F33" s="52" t="s">
        <v>1</v>
      </c>
      <c r="G33" s="45"/>
    </row>
    <row r="34" spans="1:7" ht="12.75" customHeight="1">
      <c r="A34" s="45" t="s">
        <v>18</v>
      </c>
      <c r="B34" s="47" t="s">
        <v>60</v>
      </c>
      <c r="C34" s="47" t="s">
        <v>60</v>
      </c>
      <c r="D34" s="47" t="s">
        <v>60</v>
      </c>
      <c r="E34" s="47" t="s">
        <v>60</v>
      </c>
      <c r="F34" s="48" t="s">
        <v>60</v>
      </c>
      <c r="G34" s="45"/>
    </row>
    <row r="35" spans="1:7">
      <c r="A35" s="45" t="s">
        <v>19</v>
      </c>
      <c r="B35" s="47">
        <v>35</v>
      </c>
      <c r="C35" s="47">
        <v>35</v>
      </c>
      <c r="D35" s="47">
        <v>0</v>
      </c>
      <c r="E35" s="47">
        <v>35</v>
      </c>
      <c r="F35" s="52" t="s">
        <v>54</v>
      </c>
      <c r="G35" s="45"/>
    </row>
    <row r="36" spans="1:7" ht="14.25">
      <c r="A36" s="45" t="s">
        <v>156</v>
      </c>
      <c r="B36" s="47">
        <v>52</v>
      </c>
      <c r="C36" s="47">
        <v>52</v>
      </c>
      <c r="D36" s="47" t="s">
        <v>60</v>
      </c>
      <c r="E36" s="47">
        <v>56.6</v>
      </c>
      <c r="F36" s="52" t="s">
        <v>3</v>
      </c>
      <c r="G36" s="45"/>
    </row>
    <row r="37" spans="1:7" ht="14.25">
      <c r="A37" s="45" t="s">
        <v>157</v>
      </c>
      <c r="B37" s="47">
        <v>9.8000000000000007</v>
      </c>
      <c r="C37" s="55">
        <v>6.694970856102004</v>
      </c>
      <c r="D37" s="56">
        <v>24.988999999999997</v>
      </c>
      <c r="E37" s="55">
        <v>31.683970856102</v>
      </c>
      <c r="F37" s="52" t="s">
        <v>3</v>
      </c>
      <c r="G37" s="57"/>
    </row>
    <row r="38" spans="1:7" ht="13.5" customHeight="1">
      <c r="A38" s="45" t="s">
        <v>21</v>
      </c>
      <c r="B38" s="47" t="s">
        <v>55</v>
      </c>
      <c r="C38" s="47" t="s">
        <v>55</v>
      </c>
      <c r="D38" s="47" t="s">
        <v>55</v>
      </c>
      <c r="E38" s="47" t="s">
        <v>55</v>
      </c>
      <c r="F38" s="52" t="s">
        <v>55</v>
      </c>
      <c r="G38" s="45"/>
    </row>
    <row r="39" spans="1:7" ht="14.25">
      <c r="A39" s="45" t="s">
        <v>158</v>
      </c>
      <c r="B39" s="47">
        <v>35</v>
      </c>
      <c r="C39" s="47">
        <v>35</v>
      </c>
      <c r="D39" s="47">
        <v>0</v>
      </c>
      <c r="E39" s="47">
        <v>35</v>
      </c>
      <c r="F39" s="52" t="s">
        <v>1</v>
      </c>
      <c r="G39" s="45"/>
    </row>
    <row r="40" spans="1:7" ht="12.75" customHeight="1">
      <c r="A40" s="45" t="s">
        <v>159</v>
      </c>
      <c r="B40" s="47">
        <v>46</v>
      </c>
      <c r="C40" s="47">
        <v>42.743200000000002</v>
      </c>
      <c r="D40" s="47">
        <v>7.08</v>
      </c>
      <c r="E40" s="47">
        <v>49.8232</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104" spans="1:1">
      <c r="A104" s="40" t="s">
        <v>103</v>
      </c>
    </row>
  </sheetData>
  <mergeCells count="5">
    <mergeCell ref="B4:B9"/>
    <mergeCell ref="C4:C9"/>
    <mergeCell ref="D4:D9"/>
    <mergeCell ref="E4:E9"/>
    <mergeCell ref="F4:F9"/>
  </mergeCells>
  <conditionalFormatting sqref="D11:D40">
    <cfRule type="cellIs" dxfId="5" priority="1" stopIfTrue="1" operator="equal">
      <formula>0</formula>
    </cfRule>
  </conditionalFormatting>
  <printOptions horizontalCentered="1" verticalCentered="1"/>
  <pageMargins left="0.25" right="0.25" top="0.75" bottom="0.75" header="0.3" footer="0.3"/>
  <pageSetup paperSize="9" scale="69" orientation="portrait" r:id="rId1"/>
  <headerFooter alignWithMargins="0"/>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04"/>
  <sheetViews>
    <sheetView zoomScaleNormal="100" workbookViewId="0">
      <selection activeCell="F41" sqref="F41"/>
    </sheetView>
  </sheetViews>
  <sheetFormatPr defaultColWidth="16.42578125" defaultRowHeight="12.75"/>
  <cols>
    <col min="1" max="1" width="17.42578125" style="40" customWidth="1"/>
    <col min="2" max="2" width="16.85546875" style="40" customWidth="1"/>
    <col min="3" max="3" width="16.42578125" style="40" customWidth="1"/>
    <col min="4" max="4" width="16.28515625" style="40" customWidth="1"/>
    <col min="5" max="5" width="12.5703125" style="40" customWidth="1"/>
    <col min="6" max="6" width="11.140625" style="40" customWidth="1"/>
    <col min="7" max="251" width="9.140625" style="40" customWidth="1"/>
    <col min="252" max="252" width="15" style="40" customWidth="1"/>
    <col min="253" max="253" width="0.7109375" style="40" customWidth="1"/>
    <col min="254" max="254" width="16.85546875" style="40" customWidth="1"/>
    <col min="255" max="255" width="0.85546875" style="40" customWidth="1"/>
    <col min="256" max="16384" width="16.42578125" style="40"/>
  </cols>
  <sheetData>
    <row r="1" spans="1:8">
      <c r="A1" s="39">
        <v>41684</v>
      </c>
    </row>
    <row r="2" spans="1:8" ht="12.75" customHeight="1">
      <c r="A2" s="5" t="s">
        <v>163</v>
      </c>
      <c r="B2" s="41"/>
      <c r="C2" s="41"/>
      <c r="D2" s="41"/>
      <c r="E2" s="41"/>
      <c r="F2" s="41"/>
    </row>
    <row r="3" spans="1:8" ht="12.75" customHeight="1" thickBot="1">
      <c r="A3" s="42"/>
      <c r="B3" s="42"/>
      <c r="C3" s="42"/>
      <c r="D3" s="42"/>
      <c r="E3" s="42"/>
      <c r="F3" s="42"/>
    </row>
    <row r="4" spans="1:8" ht="12.75" customHeight="1">
      <c r="A4" s="43"/>
      <c r="B4" s="108" t="s">
        <v>105</v>
      </c>
      <c r="C4" s="108" t="s">
        <v>106</v>
      </c>
      <c r="D4" s="108" t="s">
        <v>107</v>
      </c>
      <c r="E4" s="108" t="s">
        <v>108</v>
      </c>
      <c r="F4" s="108" t="s">
        <v>109</v>
      </c>
    </row>
    <row r="5" spans="1:8" ht="12.75" customHeight="1">
      <c r="B5" s="109"/>
      <c r="C5" s="109"/>
      <c r="D5" s="109"/>
      <c r="E5" s="109"/>
      <c r="F5" s="111"/>
    </row>
    <row r="6" spans="1:8" ht="12.75" customHeight="1">
      <c r="A6" s="44"/>
      <c r="B6" s="109"/>
      <c r="C6" s="109"/>
      <c r="D6" s="109"/>
      <c r="E6" s="109"/>
      <c r="F6" s="111"/>
    </row>
    <row r="7" spans="1:8" ht="12.75" customHeight="1">
      <c r="B7" s="109"/>
      <c r="C7" s="109"/>
      <c r="D7" s="109"/>
      <c r="E7" s="109"/>
      <c r="F7" s="111"/>
    </row>
    <row r="8" spans="1:8" ht="12.75" customHeight="1">
      <c r="A8" s="45" t="s">
        <v>0</v>
      </c>
      <c r="B8" s="109"/>
      <c r="C8" s="109"/>
      <c r="D8" s="109"/>
      <c r="E8" s="109"/>
      <c r="F8" s="111"/>
    </row>
    <row r="9" spans="1:8" ht="12.75" customHeight="1">
      <c r="A9" s="46"/>
      <c r="B9" s="110"/>
      <c r="C9" s="110"/>
      <c r="D9" s="110"/>
      <c r="E9" s="110"/>
      <c r="F9" s="110"/>
    </row>
    <row r="10" spans="1:8" ht="12.75" customHeight="1">
      <c r="E10" s="47"/>
    </row>
    <row r="11" spans="1:8" ht="12.75" customHeight="1">
      <c r="A11" s="45" t="s">
        <v>110</v>
      </c>
      <c r="B11" s="47">
        <v>46</v>
      </c>
      <c r="C11" s="47">
        <v>46</v>
      </c>
      <c r="D11" s="47">
        <v>0</v>
      </c>
      <c r="E11" s="47">
        <v>46</v>
      </c>
      <c r="F11" s="48" t="s">
        <v>1</v>
      </c>
      <c r="G11" s="45"/>
    </row>
    <row r="12" spans="1:8" ht="14.25">
      <c r="A12" s="45" t="s">
        <v>150</v>
      </c>
      <c r="B12" s="47">
        <v>55</v>
      </c>
      <c r="C12" s="47">
        <v>55</v>
      </c>
      <c r="D12" s="47">
        <v>0</v>
      </c>
      <c r="E12" s="47">
        <v>55</v>
      </c>
      <c r="F12" s="48" t="s">
        <v>3</v>
      </c>
      <c r="G12" s="45"/>
      <c r="H12" s="49"/>
    </row>
    <row r="13" spans="1:8">
      <c r="A13" s="45" t="s">
        <v>4</v>
      </c>
      <c r="B13" s="47">
        <v>45</v>
      </c>
      <c r="C13" s="47">
        <v>45</v>
      </c>
      <c r="D13" s="47">
        <v>0</v>
      </c>
      <c r="E13" s="47">
        <v>45</v>
      </c>
      <c r="F13" s="48" t="s">
        <v>1</v>
      </c>
      <c r="G13" s="45"/>
    </row>
    <row r="14" spans="1:8">
      <c r="A14" s="45" t="s">
        <v>5</v>
      </c>
      <c r="B14" s="56" t="s">
        <v>92</v>
      </c>
      <c r="C14" s="47">
        <v>37.799999999999997</v>
      </c>
      <c r="D14" s="47">
        <v>11.63</v>
      </c>
      <c r="E14" s="47">
        <f>+C14+D14</f>
        <v>49.43</v>
      </c>
      <c r="F14" s="48" t="s">
        <v>1</v>
      </c>
      <c r="G14" s="45"/>
    </row>
    <row r="15" spans="1:8" s="51" customFormat="1">
      <c r="A15" s="50" t="s">
        <v>6</v>
      </c>
      <c r="B15" s="47" t="s">
        <v>60</v>
      </c>
      <c r="C15" s="47" t="s">
        <v>60</v>
      </c>
      <c r="D15" s="47" t="s">
        <v>60</v>
      </c>
      <c r="E15" s="47" t="s">
        <v>60</v>
      </c>
      <c r="F15" s="48" t="s">
        <v>60</v>
      </c>
      <c r="G15" s="50"/>
    </row>
    <row r="16" spans="1:8">
      <c r="A16" s="45" t="s">
        <v>7</v>
      </c>
      <c r="B16" s="47">
        <v>50</v>
      </c>
      <c r="C16" s="47">
        <v>50</v>
      </c>
      <c r="D16" s="47" t="s">
        <v>60</v>
      </c>
      <c r="E16" s="47">
        <v>50</v>
      </c>
      <c r="F16" s="48" t="s">
        <v>3</v>
      </c>
      <c r="G16" s="45"/>
    </row>
    <row r="17" spans="1:7" ht="12.75" customHeight="1">
      <c r="A17" s="45" t="s">
        <v>8</v>
      </c>
      <c r="B17" s="47">
        <v>43</v>
      </c>
      <c r="C17" s="47" t="s">
        <v>55</v>
      </c>
      <c r="D17" s="47" t="s">
        <v>55</v>
      </c>
      <c r="E17" s="47">
        <v>61.75</v>
      </c>
      <c r="F17" s="48" t="s">
        <v>55</v>
      </c>
      <c r="G17" s="45"/>
    </row>
    <row r="18" spans="1:7" ht="12.75" customHeight="1">
      <c r="A18" s="45" t="s">
        <v>151</v>
      </c>
      <c r="B18" s="47">
        <v>50</v>
      </c>
      <c r="C18" s="47">
        <v>50</v>
      </c>
      <c r="D18" s="47">
        <v>0</v>
      </c>
      <c r="E18" s="47">
        <v>50</v>
      </c>
      <c r="F18" s="52" t="s">
        <v>1</v>
      </c>
      <c r="G18" s="45"/>
    </row>
    <row r="19" spans="1:7" ht="12.75" customHeight="1">
      <c r="A19" s="45" t="s">
        <v>152</v>
      </c>
      <c r="B19" s="47" t="s">
        <v>80</v>
      </c>
      <c r="C19" s="47">
        <v>50.909090909090907</v>
      </c>
      <c r="D19" s="47">
        <v>9.0909090909090917</v>
      </c>
      <c r="E19" s="47">
        <v>60</v>
      </c>
      <c r="F19" s="52" t="s">
        <v>3</v>
      </c>
      <c r="G19" s="45"/>
    </row>
    <row r="20" spans="1:7" ht="12.75" customHeight="1">
      <c r="A20" s="45" t="s">
        <v>29</v>
      </c>
      <c r="B20" s="47">
        <v>49</v>
      </c>
      <c r="C20" s="47">
        <v>49</v>
      </c>
      <c r="D20" s="47">
        <v>0</v>
      </c>
      <c r="E20" s="47">
        <v>49</v>
      </c>
      <c r="F20" s="52" t="s">
        <v>54</v>
      </c>
      <c r="G20" s="45"/>
    </row>
    <row r="21" spans="1:7">
      <c r="A21" s="45" t="s">
        <v>78</v>
      </c>
      <c r="B21" s="47" t="s">
        <v>55</v>
      </c>
      <c r="C21" s="47" t="s">
        <v>55</v>
      </c>
      <c r="D21" s="47" t="s">
        <v>55</v>
      </c>
      <c r="E21" s="47" t="s">
        <v>55</v>
      </c>
      <c r="F21" s="52" t="s">
        <v>55</v>
      </c>
      <c r="G21" s="45"/>
    </row>
    <row r="22" spans="1:7">
      <c r="A22" s="45" t="s">
        <v>9</v>
      </c>
      <c r="B22" s="47" t="s">
        <v>55</v>
      </c>
      <c r="C22" s="47" t="s">
        <v>55</v>
      </c>
      <c r="D22" s="47" t="s">
        <v>55</v>
      </c>
      <c r="E22" s="47" t="s">
        <v>55</v>
      </c>
      <c r="F22" s="52" t="s">
        <v>55</v>
      </c>
      <c r="G22" s="45"/>
    </row>
    <row r="23" spans="1:7">
      <c r="A23" s="53" t="s">
        <v>10</v>
      </c>
      <c r="B23" s="47">
        <v>50</v>
      </c>
      <c r="C23" s="47">
        <v>50</v>
      </c>
      <c r="D23" s="47">
        <v>0</v>
      </c>
      <c r="E23" s="47">
        <v>50</v>
      </c>
      <c r="F23" s="52" t="s">
        <v>1</v>
      </c>
      <c r="G23" s="53"/>
    </row>
    <row r="24" spans="1:7" ht="14.25">
      <c r="A24" s="45" t="s">
        <v>153</v>
      </c>
      <c r="B24" s="47" t="s">
        <v>72</v>
      </c>
      <c r="C24" s="47">
        <v>46.4</v>
      </c>
      <c r="D24" s="47">
        <v>0</v>
      </c>
      <c r="E24" s="47">
        <v>46.4</v>
      </c>
      <c r="F24" s="52" t="s">
        <v>3</v>
      </c>
      <c r="G24" s="45"/>
    </row>
    <row r="25" spans="1:7">
      <c r="A25" s="45" t="s">
        <v>11</v>
      </c>
      <c r="B25" s="47">
        <v>43.3</v>
      </c>
      <c r="C25" s="47" t="s">
        <v>55</v>
      </c>
      <c r="D25" s="47" t="s">
        <v>65</v>
      </c>
      <c r="E25" s="47" t="s">
        <v>55</v>
      </c>
      <c r="F25" s="52" t="s">
        <v>1</v>
      </c>
      <c r="G25" s="45"/>
    </row>
    <row r="26" spans="1:7">
      <c r="A26" s="45" t="s">
        <v>12</v>
      </c>
      <c r="B26" s="47" t="s">
        <v>55</v>
      </c>
      <c r="C26" s="47" t="s">
        <v>55</v>
      </c>
      <c r="D26" s="47" t="s">
        <v>55</v>
      </c>
      <c r="E26" s="47" t="s">
        <v>55</v>
      </c>
      <c r="F26" s="52" t="s">
        <v>55</v>
      </c>
      <c r="G26" s="45"/>
    </row>
    <row r="27" spans="1:7" ht="12.75" customHeight="1">
      <c r="A27" s="45" t="s">
        <v>13</v>
      </c>
      <c r="B27" s="54" t="s">
        <v>91</v>
      </c>
      <c r="C27" s="47" t="s">
        <v>55</v>
      </c>
      <c r="D27" s="47" t="s">
        <v>55</v>
      </c>
      <c r="E27" s="47" t="s">
        <v>55</v>
      </c>
      <c r="F27" s="52" t="s">
        <v>55</v>
      </c>
      <c r="G27" s="45"/>
    </row>
    <row r="28" spans="1:7" ht="14.25">
      <c r="A28" s="45" t="s">
        <v>154</v>
      </c>
      <c r="B28" s="47">
        <v>42</v>
      </c>
      <c r="C28" s="47">
        <v>42</v>
      </c>
      <c r="D28" s="47">
        <v>0</v>
      </c>
      <c r="E28" s="47">
        <v>42</v>
      </c>
      <c r="F28" s="52" t="s">
        <v>1</v>
      </c>
      <c r="G28" s="45"/>
    </row>
    <row r="29" spans="1:7" ht="13.5" customHeight="1">
      <c r="A29" s="45" t="s">
        <v>15</v>
      </c>
      <c r="B29" s="47">
        <v>43</v>
      </c>
      <c r="C29" s="47">
        <v>43</v>
      </c>
      <c r="D29" s="47">
        <v>0</v>
      </c>
      <c r="E29" s="47">
        <v>43</v>
      </c>
      <c r="F29" s="52" t="s">
        <v>3</v>
      </c>
      <c r="G29" s="45"/>
    </row>
    <row r="30" spans="1:7" ht="13.5" customHeight="1">
      <c r="A30" s="45" t="s">
        <v>155</v>
      </c>
      <c r="B30" s="47">
        <v>45</v>
      </c>
      <c r="C30" s="47">
        <v>45</v>
      </c>
      <c r="D30" s="47">
        <v>0</v>
      </c>
      <c r="E30" s="47">
        <v>45</v>
      </c>
      <c r="F30" s="52" t="s">
        <v>3</v>
      </c>
      <c r="G30" s="45"/>
    </row>
    <row r="31" spans="1:7">
      <c r="A31" s="45" t="s">
        <v>16</v>
      </c>
      <c r="B31" s="47">
        <v>29.8</v>
      </c>
      <c r="C31" s="47">
        <v>29.8</v>
      </c>
      <c r="D31" s="47">
        <v>21</v>
      </c>
      <c r="E31" s="47">
        <v>50.8</v>
      </c>
      <c r="F31" s="52" t="s">
        <v>1</v>
      </c>
      <c r="G31" s="45"/>
    </row>
    <row r="32" spans="1:7">
      <c r="A32" s="45" t="s">
        <v>33</v>
      </c>
      <c r="B32" s="47" t="s">
        <v>55</v>
      </c>
      <c r="C32" s="47" t="s">
        <v>55</v>
      </c>
      <c r="D32" s="47" t="s">
        <v>55</v>
      </c>
      <c r="E32" s="47" t="s">
        <v>55</v>
      </c>
      <c r="F32" s="52" t="s">
        <v>55</v>
      </c>
      <c r="G32" s="45"/>
    </row>
    <row r="33" spans="1:7" ht="12.75" customHeight="1">
      <c r="A33" s="45" t="s">
        <v>17</v>
      </c>
      <c r="B33" s="47" t="s">
        <v>94</v>
      </c>
      <c r="C33" s="47" t="s">
        <v>93</v>
      </c>
      <c r="D33" s="47">
        <v>4</v>
      </c>
      <c r="E33" s="58">
        <v>55.12</v>
      </c>
      <c r="F33" s="52" t="s">
        <v>1</v>
      </c>
      <c r="G33" s="45"/>
    </row>
    <row r="34" spans="1:7" ht="12.75" customHeight="1">
      <c r="A34" s="45" t="s">
        <v>18</v>
      </c>
      <c r="B34" s="47" t="s">
        <v>60</v>
      </c>
      <c r="C34" s="47" t="s">
        <v>60</v>
      </c>
      <c r="D34" s="47" t="s">
        <v>60</v>
      </c>
      <c r="E34" s="47" t="s">
        <v>60</v>
      </c>
      <c r="F34" s="48" t="s">
        <v>60</v>
      </c>
      <c r="G34" s="45"/>
    </row>
    <row r="35" spans="1:7">
      <c r="A35" s="45" t="s">
        <v>19</v>
      </c>
      <c r="B35" s="47">
        <v>35</v>
      </c>
      <c r="C35" s="47">
        <v>35</v>
      </c>
      <c r="D35" s="47">
        <v>0</v>
      </c>
      <c r="E35" s="47">
        <v>35</v>
      </c>
      <c r="F35" s="52" t="s">
        <v>54</v>
      </c>
      <c r="G35" s="45"/>
    </row>
    <row r="36" spans="1:7" ht="14.25">
      <c r="A36" s="45" t="s">
        <v>156</v>
      </c>
      <c r="B36" s="47">
        <v>52</v>
      </c>
      <c r="C36" s="47">
        <v>52</v>
      </c>
      <c r="D36" s="47" t="s">
        <v>60</v>
      </c>
      <c r="E36" s="47">
        <v>56.6</v>
      </c>
      <c r="F36" s="52" t="s">
        <v>3</v>
      </c>
      <c r="G36" s="45"/>
    </row>
    <row r="37" spans="1:7" ht="14.25">
      <c r="A37" s="45" t="s">
        <v>157</v>
      </c>
      <c r="B37" s="47">
        <v>9.8000000000000007</v>
      </c>
      <c r="C37" s="55">
        <v>6.677120218579236</v>
      </c>
      <c r="D37" s="56">
        <v>25.189</v>
      </c>
      <c r="E37" s="55">
        <v>31.866120218579237</v>
      </c>
      <c r="F37" s="52" t="s">
        <v>3</v>
      </c>
      <c r="G37" s="57"/>
    </row>
    <row r="38" spans="1:7" ht="13.5" customHeight="1">
      <c r="A38" s="45" t="s">
        <v>21</v>
      </c>
      <c r="B38" s="47" t="s">
        <v>55</v>
      </c>
      <c r="C38" s="47" t="s">
        <v>55</v>
      </c>
      <c r="D38" s="47" t="s">
        <v>55</v>
      </c>
      <c r="E38" s="47" t="s">
        <v>55</v>
      </c>
      <c r="F38" s="52" t="s">
        <v>55</v>
      </c>
      <c r="G38" s="45"/>
    </row>
    <row r="39" spans="1:7" ht="14.25">
      <c r="A39" s="45" t="s">
        <v>158</v>
      </c>
      <c r="B39" s="47">
        <v>40</v>
      </c>
      <c r="C39" s="47">
        <v>40</v>
      </c>
      <c r="D39" s="47">
        <v>0</v>
      </c>
      <c r="E39" s="47">
        <v>40</v>
      </c>
      <c r="F39" s="52" t="s">
        <v>1</v>
      </c>
      <c r="G39" s="45"/>
    </row>
    <row r="40" spans="1:7" ht="12.75" customHeight="1">
      <c r="A40" s="45" t="s">
        <v>159</v>
      </c>
      <c r="B40" s="47">
        <v>46</v>
      </c>
      <c r="C40" s="47">
        <v>42.775399999999998</v>
      </c>
      <c r="D40" s="47">
        <v>7.01</v>
      </c>
      <c r="E40" s="47">
        <v>49.785399999999996</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104" spans="1:1">
      <c r="A104" s="40" t="s">
        <v>103</v>
      </c>
    </row>
  </sheetData>
  <mergeCells count="5">
    <mergeCell ref="B4:B9"/>
    <mergeCell ref="C4:C9"/>
    <mergeCell ref="D4:D9"/>
    <mergeCell ref="E4:E9"/>
    <mergeCell ref="F4:F9"/>
  </mergeCells>
  <conditionalFormatting sqref="D11:D40">
    <cfRule type="cellIs" dxfId="4" priority="1" stopIfTrue="1" operator="equal">
      <formula>0</formula>
    </cfRule>
  </conditionalFormatting>
  <printOptions horizontalCentered="1" verticalCentered="1"/>
  <pageMargins left="0.25" right="0.25" top="0.75" bottom="0.75" header="0.3" footer="0.3"/>
  <pageSetup paperSize="9" scale="70" orientation="portrait" r:id="rId1"/>
  <headerFooter alignWithMargins="0"/>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04"/>
  <sheetViews>
    <sheetView zoomScaleNormal="100" workbookViewId="0">
      <selection activeCell="F41" sqref="F41"/>
    </sheetView>
  </sheetViews>
  <sheetFormatPr defaultColWidth="16.42578125" defaultRowHeight="12.75"/>
  <cols>
    <col min="1" max="1" width="17.140625" style="40" customWidth="1"/>
    <col min="2" max="2" width="16.85546875" style="40" customWidth="1"/>
    <col min="3" max="3" width="16.42578125" style="40" customWidth="1"/>
    <col min="4" max="4" width="16.28515625" style="40" customWidth="1"/>
    <col min="5" max="5" width="12.5703125" style="40" customWidth="1"/>
    <col min="6" max="6" width="11.140625" style="40" customWidth="1"/>
    <col min="7" max="251" width="9.140625" style="40" customWidth="1"/>
    <col min="252" max="252" width="15" style="40" customWidth="1"/>
    <col min="253" max="253" width="0.7109375" style="40" customWidth="1"/>
    <col min="254" max="254" width="16.85546875" style="40" customWidth="1"/>
    <col min="255" max="255" width="0.85546875" style="40" customWidth="1"/>
    <col min="256" max="16384" width="16.42578125" style="40"/>
  </cols>
  <sheetData>
    <row r="1" spans="1:8">
      <c r="A1" s="39">
        <v>41684</v>
      </c>
    </row>
    <row r="2" spans="1:8" ht="12.75" customHeight="1">
      <c r="A2" s="5" t="s">
        <v>162</v>
      </c>
      <c r="B2" s="41"/>
      <c r="C2" s="41"/>
      <c r="D2" s="41"/>
      <c r="E2" s="41"/>
      <c r="F2" s="41"/>
    </row>
    <row r="3" spans="1:8" ht="12.75" customHeight="1" thickBot="1">
      <c r="A3" s="42"/>
      <c r="B3" s="42"/>
      <c r="C3" s="42"/>
      <c r="D3" s="42"/>
      <c r="E3" s="42"/>
      <c r="F3" s="42"/>
    </row>
    <row r="4" spans="1:8" ht="12.75" customHeight="1">
      <c r="A4" s="43"/>
      <c r="B4" s="108" t="s">
        <v>105</v>
      </c>
      <c r="C4" s="108" t="s">
        <v>106</v>
      </c>
      <c r="D4" s="108" t="s">
        <v>107</v>
      </c>
      <c r="E4" s="108" t="s">
        <v>108</v>
      </c>
      <c r="F4" s="108" t="s">
        <v>109</v>
      </c>
    </row>
    <row r="5" spans="1:8" ht="12.75" customHeight="1">
      <c r="B5" s="109"/>
      <c r="C5" s="109"/>
      <c r="D5" s="109"/>
      <c r="E5" s="109"/>
      <c r="F5" s="111"/>
    </row>
    <row r="6" spans="1:8" ht="12.75" customHeight="1">
      <c r="A6" s="44"/>
      <c r="B6" s="109"/>
      <c r="C6" s="109"/>
      <c r="D6" s="109"/>
      <c r="E6" s="109"/>
      <c r="F6" s="111"/>
    </row>
    <row r="7" spans="1:8" ht="12.75" customHeight="1">
      <c r="B7" s="109"/>
      <c r="C7" s="109"/>
      <c r="D7" s="109"/>
      <c r="E7" s="109"/>
      <c r="F7" s="111"/>
    </row>
    <row r="8" spans="1:8" ht="12.75" customHeight="1">
      <c r="A8" s="45" t="s">
        <v>0</v>
      </c>
      <c r="B8" s="109"/>
      <c r="C8" s="109"/>
      <c r="D8" s="109"/>
      <c r="E8" s="109"/>
      <c r="F8" s="111"/>
    </row>
    <row r="9" spans="1:8" ht="12.75" customHeight="1">
      <c r="A9" s="46"/>
      <c r="B9" s="110"/>
      <c r="C9" s="110"/>
      <c r="D9" s="110"/>
      <c r="E9" s="110"/>
      <c r="F9" s="110"/>
    </row>
    <row r="10" spans="1:8" ht="12.75" customHeight="1">
      <c r="E10" s="47"/>
    </row>
    <row r="11" spans="1:8" ht="12.75" customHeight="1">
      <c r="A11" s="45" t="s">
        <v>110</v>
      </c>
      <c r="B11" s="47">
        <v>46</v>
      </c>
      <c r="C11" s="47">
        <v>46</v>
      </c>
      <c r="D11" s="47">
        <v>0</v>
      </c>
      <c r="E11" s="47">
        <v>46</v>
      </c>
      <c r="F11" s="48" t="s">
        <v>1</v>
      </c>
      <c r="G11" s="45"/>
    </row>
    <row r="12" spans="1:8" ht="14.25">
      <c r="A12" s="45" t="s">
        <v>150</v>
      </c>
      <c r="B12" s="47">
        <v>55</v>
      </c>
      <c r="C12" s="47">
        <v>55</v>
      </c>
      <c r="D12" s="47">
        <v>0</v>
      </c>
      <c r="E12" s="47">
        <v>55</v>
      </c>
      <c r="F12" s="48" t="s">
        <v>3</v>
      </c>
      <c r="G12" s="45"/>
      <c r="H12" s="49"/>
    </row>
    <row r="13" spans="1:8">
      <c r="A13" s="45" t="s">
        <v>4</v>
      </c>
      <c r="B13" s="47">
        <v>45</v>
      </c>
      <c r="C13" s="47">
        <v>45</v>
      </c>
      <c r="D13" s="47">
        <v>0</v>
      </c>
      <c r="E13" s="47">
        <v>45</v>
      </c>
      <c r="F13" s="48" t="s">
        <v>1</v>
      </c>
      <c r="G13" s="45"/>
    </row>
    <row r="14" spans="1:8">
      <c r="A14" s="45" t="s">
        <v>5</v>
      </c>
      <c r="B14" s="47" t="s">
        <v>95</v>
      </c>
      <c r="C14" s="47">
        <v>36</v>
      </c>
      <c r="D14" s="47">
        <v>11.63</v>
      </c>
      <c r="E14" s="47">
        <f>+C14+D14</f>
        <v>47.63</v>
      </c>
      <c r="F14" s="48" t="s">
        <v>1</v>
      </c>
      <c r="G14" s="45"/>
    </row>
    <row r="15" spans="1:8" s="51" customFormat="1">
      <c r="A15" s="50" t="s">
        <v>6</v>
      </c>
      <c r="B15" s="47" t="s">
        <v>60</v>
      </c>
      <c r="C15" s="47" t="s">
        <v>60</v>
      </c>
      <c r="D15" s="47" t="s">
        <v>60</v>
      </c>
      <c r="E15" s="47" t="s">
        <v>60</v>
      </c>
      <c r="F15" s="48" t="s">
        <v>60</v>
      </c>
      <c r="G15" s="50"/>
    </row>
    <row r="16" spans="1:8">
      <c r="A16" s="45" t="s">
        <v>7</v>
      </c>
      <c r="B16" s="47">
        <v>40</v>
      </c>
      <c r="C16" s="47">
        <v>40</v>
      </c>
      <c r="D16" s="47" t="s">
        <v>60</v>
      </c>
      <c r="E16" s="47">
        <v>40</v>
      </c>
      <c r="F16" s="48" t="s">
        <v>3</v>
      </c>
      <c r="G16" s="45"/>
    </row>
    <row r="17" spans="1:7" ht="12.75" customHeight="1">
      <c r="A17" s="45" t="s">
        <v>8</v>
      </c>
      <c r="B17" s="47">
        <v>43</v>
      </c>
      <c r="C17" s="47" t="s">
        <v>55</v>
      </c>
      <c r="D17" s="47" t="s">
        <v>55</v>
      </c>
      <c r="E17" s="47">
        <v>61.75</v>
      </c>
      <c r="F17" s="48" t="s">
        <v>55</v>
      </c>
      <c r="G17" s="45"/>
    </row>
    <row r="18" spans="1:7" ht="12.75" customHeight="1">
      <c r="A18" s="45" t="s">
        <v>151</v>
      </c>
      <c r="B18" s="47">
        <v>50</v>
      </c>
      <c r="C18" s="47">
        <v>50</v>
      </c>
      <c r="D18" s="47">
        <v>0</v>
      </c>
      <c r="E18" s="47">
        <v>50</v>
      </c>
      <c r="F18" s="52" t="s">
        <v>1</v>
      </c>
      <c r="G18" s="45"/>
    </row>
    <row r="19" spans="1:7" ht="12.75" customHeight="1">
      <c r="A19" s="45" t="s">
        <v>152</v>
      </c>
      <c r="B19" s="47" t="s">
        <v>80</v>
      </c>
      <c r="C19" s="47">
        <v>50.909090909090907</v>
      </c>
      <c r="D19" s="47">
        <v>9.0909090909090917</v>
      </c>
      <c r="E19" s="47">
        <v>60</v>
      </c>
      <c r="F19" s="52" t="s">
        <v>3</v>
      </c>
      <c r="G19" s="45"/>
    </row>
    <row r="20" spans="1:7" ht="12.75" customHeight="1">
      <c r="A20" s="45" t="s">
        <v>29</v>
      </c>
      <c r="B20" s="47">
        <v>45</v>
      </c>
      <c r="C20" s="47">
        <v>45</v>
      </c>
      <c r="D20" s="47">
        <v>0</v>
      </c>
      <c r="E20" s="47">
        <v>45</v>
      </c>
      <c r="F20" s="52" t="s">
        <v>54</v>
      </c>
      <c r="G20" s="45"/>
    </row>
    <row r="21" spans="1:7">
      <c r="A21" s="45" t="s">
        <v>78</v>
      </c>
      <c r="B21" s="47" t="s">
        <v>55</v>
      </c>
      <c r="C21" s="47" t="s">
        <v>55</v>
      </c>
      <c r="D21" s="47" t="s">
        <v>55</v>
      </c>
      <c r="E21" s="47" t="s">
        <v>55</v>
      </c>
      <c r="F21" s="52" t="s">
        <v>55</v>
      </c>
      <c r="G21" s="45"/>
    </row>
    <row r="22" spans="1:7">
      <c r="A22" s="45" t="s">
        <v>9</v>
      </c>
      <c r="B22" s="47" t="s">
        <v>55</v>
      </c>
      <c r="C22" s="47" t="s">
        <v>55</v>
      </c>
      <c r="D22" s="47" t="s">
        <v>55</v>
      </c>
      <c r="E22" s="47" t="s">
        <v>55</v>
      </c>
      <c r="F22" s="52" t="s">
        <v>55</v>
      </c>
      <c r="G22" s="45"/>
    </row>
    <row r="23" spans="1:7">
      <c r="A23" s="53" t="s">
        <v>10</v>
      </c>
      <c r="B23" s="47">
        <v>50</v>
      </c>
      <c r="C23" s="47">
        <v>50</v>
      </c>
      <c r="D23" s="47">
        <v>0</v>
      </c>
      <c r="E23" s="47">
        <v>50</v>
      </c>
      <c r="F23" s="52" t="s">
        <v>1</v>
      </c>
      <c r="G23" s="53"/>
    </row>
    <row r="24" spans="1:7" ht="14.25">
      <c r="A24" s="45" t="s">
        <v>153</v>
      </c>
      <c r="B24" s="47" t="s">
        <v>72</v>
      </c>
      <c r="C24" s="47">
        <v>46.4</v>
      </c>
      <c r="D24" s="47">
        <v>0</v>
      </c>
      <c r="E24" s="47">
        <v>46.4</v>
      </c>
      <c r="F24" s="52" t="s">
        <v>3</v>
      </c>
      <c r="G24" s="45"/>
    </row>
    <row r="25" spans="1:7">
      <c r="A25" s="45" t="s">
        <v>11</v>
      </c>
      <c r="B25" s="47">
        <v>43.3</v>
      </c>
      <c r="C25" s="47" t="s">
        <v>55</v>
      </c>
      <c r="D25" s="47" t="s">
        <v>65</v>
      </c>
      <c r="E25" s="47" t="s">
        <v>55</v>
      </c>
      <c r="F25" s="52" t="s">
        <v>1</v>
      </c>
      <c r="G25" s="45"/>
    </row>
    <row r="26" spans="1:7">
      <c r="A26" s="45" t="s">
        <v>12</v>
      </c>
      <c r="B26" s="47" t="s">
        <v>55</v>
      </c>
      <c r="C26" s="47" t="s">
        <v>55</v>
      </c>
      <c r="D26" s="47" t="s">
        <v>55</v>
      </c>
      <c r="E26" s="47" t="s">
        <v>55</v>
      </c>
      <c r="F26" s="52" t="s">
        <v>55</v>
      </c>
      <c r="G26" s="45"/>
    </row>
    <row r="27" spans="1:7" ht="12.75" customHeight="1">
      <c r="A27" s="45" t="s">
        <v>13</v>
      </c>
      <c r="B27" s="54" t="s">
        <v>91</v>
      </c>
      <c r="C27" s="47" t="s">
        <v>55</v>
      </c>
      <c r="D27" s="47" t="s">
        <v>55</v>
      </c>
      <c r="E27" s="47" t="s">
        <v>55</v>
      </c>
      <c r="F27" s="52" t="s">
        <v>55</v>
      </c>
      <c r="G27" s="45"/>
    </row>
    <row r="28" spans="1:7" ht="14.25">
      <c r="A28" s="45" t="s">
        <v>154</v>
      </c>
      <c r="B28" s="47">
        <v>42</v>
      </c>
      <c r="C28" s="47">
        <v>42</v>
      </c>
      <c r="D28" s="47">
        <v>0</v>
      </c>
      <c r="E28" s="47">
        <v>42</v>
      </c>
      <c r="F28" s="52" t="s">
        <v>1</v>
      </c>
      <c r="G28" s="45"/>
    </row>
    <row r="29" spans="1:7" ht="13.5" customHeight="1">
      <c r="A29" s="45" t="s">
        <v>15</v>
      </c>
      <c r="B29" s="47">
        <v>43</v>
      </c>
      <c r="C29" s="47">
        <v>43</v>
      </c>
      <c r="D29" s="47">
        <v>0</v>
      </c>
      <c r="E29" s="47">
        <v>43</v>
      </c>
      <c r="F29" s="52" t="s">
        <v>3</v>
      </c>
      <c r="G29" s="45"/>
    </row>
    <row r="30" spans="1:7" ht="13.5" customHeight="1">
      <c r="A30" s="45" t="s">
        <v>155</v>
      </c>
      <c r="B30" s="47">
        <v>45</v>
      </c>
      <c r="C30" s="47">
        <v>45</v>
      </c>
      <c r="D30" s="47">
        <v>0</v>
      </c>
      <c r="E30" s="47">
        <v>45</v>
      </c>
      <c r="F30" s="52" t="s">
        <v>3</v>
      </c>
      <c r="G30" s="45"/>
    </row>
    <row r="31" spans="1:7">
      <c r="A31" s="45" t="s">
        <v>16</v>
      </c>
      <c r="B31" s="47">
        <v>29.8</v>
      </c>
      <c r="C31" s="47">
        <v>29.8</v>
      </c>
      <c r="D31" s="47">
        <v>21</v>
      </c>
      <c r="E31" s="47">
        <v>50.8</v>
      </c>
      <c r="F31" s="52" t="s">
        <v>1</v>
      </c>
      <c r="G31" s="45"/>
    </row>
    <row r="32" spans="1:7">
      <c r="A32" s="45" t="s">
        <v>33</v>
      </c>
      <c r="B32" s="47" t="s">
        <v>55</v>
      </c>
      <c r="C32" s="47" t="s">
        <v>55</v>
      </c>
      <c r="D32" s="47" t="s">
        <v>55</v>
      </c>
      <c r="E32" s="47" t="s">
        <v>55</v>
      </c>
      <c r="F32" s="52" t="s">
        <v>55</v>
      </c>
      <c r="G32" s="45"/>
    </row>
    <row r="33" spans="1:7" ht="12.75" customHeight="1">
      <c r="A33" s="45" t="s">
        <v>17</v>
      </c>
      <c r="B33" s="47" t="s">
        <v>94</v>
      </c>
      <c r="C33" s="47" t="s">
        <v>93</v>
      </c>
      <c r="D33" s="47">
        <v>4</v>
      </c>
      <c r="E33" s="58">
        <v>55.12</v>
      </c>
      <c r="F33" s="52" t="s">
        <v>1</v>
      </c>
      <c r="G33" s="45"/>
    </row>
    <row r="34" spans="1:7" ht="12.75" customHeight="1">
      <c r="A34" s="45" t="s">
        <v>18</v>
      </c>
      <c r="B34" s="47" t="s">
        <v>60</v>
      </c>
      <c r="C34" s="47" t="s">
        <v>60</v>
      </c>
      <c r="D34" s="47" t="s">
        <v>60</v>
      </c>
      <c r="E34" s="47" t="s">
        <v>60</v>
      </c>
      <c r="F34" s="48" t="s">
        <v>60</v>
      </c>
      <c r="G34" s="45"/>
    </row>
    <row r="35" spans="1:7">
      <c r="A35" s="45" t="s">
        <v>19</v>
      </c>
      <c r="B35" s="47">
        <v>35</v>
      </c>
      <c r="C35" s="47">
        <v>35</v>
      </c>
      <c r="D35" s="47">
        <v>0</v>
      </c>
      <c r="E35" s="47">
        <v>35</v>
      </c>
      <c r="F35" s="52" t="s">
        <v>54</v>
      </c>
      <c r="G35" s="45"/>
    </row>
    <row r="36" spans="1:7" ht="14.25">
      <c r="A36" s="45" t="s">
        <v>156</v>
      </c>
      <c r="B36" s="47">
        <v>52</v>
      </c>
      <c r="C36" s="47">
        <v>52</v>
      </c>
      <c r="D36" s="47" t="s">
        <v>60</v>
      </c>
      <c r="E36" s="47">
        <v>56.6</v>
      </c>
      <c r="F36" s="52" t="s">
        <v>3</v>
      </c>
      <c r="G36" s="45"/>
    </row>
    <row r="37" spans="1:7" ht="14.25">
      <c r="A37" s="45" t="s">
        <v>157</v>
      </c>
      <c r="B37" s="47">
        <v>9.8000000000000007</v>
      </c>
      <c r="C37" s="55">
        <v>6.5791202185792343</v>
      </c>
      <c r="D37" s="56">
        <v>26.286999999999999</v>
      </c>
      <c r="E37" s="55">
        <v>32.866120218579233</v>
      </c>
      <c r="F37" s="52" t="s">
        <v>3</v>
      </c>
      <c r="G37" s="57"/>
    </row>
    <row r="38" spans="1:7" ht="13.5" customHeight="1">
      <c r="A38" s="45" t="s">
        <v>21</v>
      </c>
      <c r="B38" s="47" t="s">
        <v>55</v>
      </c>
      <c r="C38" s="47" t="s">
        <v>55</v>
      </c>
      <c r="D38" s="47" t="s">
        <v>55</v>
      </c>
      <c r="E38" s="47" t="s">
        <v>55</v>
      </c>
      <c r="F38" s="52" t="s">
        <v>55</v>
      </c>
      <c r="G38" s="45"/>
    </row>
    <row r="39" spans="1:7" ht="14.25">
      <c r="A39" s="45" t="s">
        <v>158</v>
      </c>
      <c r="B39" s="47">
        <v>45</v>
      </c>
      <c r="C39" s="47">
        <v>45</v>
      </c>
      <c r="D39" s="47">
        <v>0</v>
      </c>
      <c r="E39" s="47">
        <v>45</v>
      </c>
      <c r="F39" s="52" t="s">
        <v>1</v>
      </c>
      <c r="G39" s="45"/>
    </row>
    <row r="40" spans="1:7" ht="12.75" customHeight="1">
      <c r="A40" s="45" t="s">
        <v>159</v>
      </c>
      <c r="B40" s="47">
        <v>46</v>
      </c>
      <c r="C40" s="47">
        <v>42.775399999999998</v>
      </c>
      <c r="D40" s="47">
        <v>7.01</v>
      </c>
      <c r="E40" s="47">
        <v>49.785399999999996</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104" spans="1:1">
      <c r="A104" s="40" t="s">
        <v>103</v>
      </c>
    </row>
  </sheetData>
  <mergeCells count="5">
    <mergeCell ref="B4:B9"/>
    <mergeCell ref="C4:C9"/>
    <mergeCell ref="D4:D9"/>
    <mergeCell ref="E4:E9"/>
    <mergeCell ref="F4:F9"/>
  </mergeCells>
  <conditionalFormatting sqref="D11:D40">
    <cfRule type="cellIs" dxfId="3" priority="1" stopIfTrue="1" operator="equal">
      <formula>0</formula>
    </cfRule>
  </conditionalFormatting>
  <printOptions horizontalCentered="1" verticalCentered="1"/>
  <pageMargins left="0.25" right="0.25" top="0.75" bottom="0.75" header="0.3" footer="0.3"/>
  <pageSetup paperSize="9" scale="70" orientation="portrait" r:id="rId1"/>
  <headerFooter alignWithMargins="0"/>
  <drawing r:id="rId2"/>
  <legacyDrawing r:id="rId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04"/>
  <sheetViews>
    <sheetView zoomScaleNormal="100" workbookViewId="0">
      <selection activeCell="F41" sqref="F41"/>
    </sheetView>
  </sheetViews>
  <sheetFormatPr defaultColWidth="16.42578125" defaultRowHeight="12.75"/>
  <cols>
    <col min="1" max="1" width="18.140625" style="40" customWidth="1"/>
    <col min="2" max="2" width="16.85546875" style="40" customWidth="1"/>
    <col min="3" max="3" width="16.42578125" style="40" customWidth="1"/>
    <col min="4" max="4" width="16.28515625" style="40" customWidth="1"/>
    <col min="5" max="5" width="12.5703125" style="40" customWidth="1"/>
    <col min="6" max="6" width="11.140625" style="40" customWidth="1"/>
    <col min="7" max="251" width="9.140625" style="40" customWidth="1"/>
    <col min="252" max="252" width="15" style="40" customWidth="1"/>
    <col min="253" max="253" width="0.7109375" style="40" customWidth="1"/>
    <col min="254" max="254" width="16.85546875" style="40" customWidth="1"/>
    <col min="255" max="255" width="0.85546875" style="40" customWidth="1"/>
    <col min="256" max="16384" width="16.42578125" style="40"/>
  </cols>
  <sheetData>
    <row r="1" spans="1:8">
      <c r="A1" s="39">
        <v>41684</v>
      </c>
    </row>
    <row r="2" spans="1:8" ht="12.75" customHeight="1">
      <c r="A2" s="5" t="s">
        <v>161</v>
      </c>
      <c r="B2" s="41"/>
      <c r="C2" s="41"/>
      <c r="D2" s="41"/>
      <c r="E2" s="41"/>
      <c r="F2" s="41"/>
    </row>
    <row r="3" spans="1:8" ht="12.75" customHeight="1" thickBot="1">
      <c r="A3" s="42"/>
      <c r="B3" s="42"/>
      <c r="C3" s="42"/>
      <c r="D3" s="42"/>
      <c r="E3" s="42"/>
      <c r="F3" s="42"/>
    </row>
    <row r="4" spans="1:8" ht="12.75" customHeight="1">
      <c r="A4" s="43"/>
      <c r="B4" s="108" t="s">
        <v>105</v>
      </c>
      <c r="C4" s="108" t="s">
        <v>106</v>
      </c>
      <c r="D4" s="108" t="s">
        <v>107</v>
      </c>
      <c r="E4" s="108" t="s">
        <v>108</v>
      </c>
      <c r="F4" s="108" t="s">
        <v>109</v>
      </c>
    </row>
    <row r="5" spans="1:8" ht="12.75" customHeight="1">
      <c r="B5" s="109"/>
      <c r="C5" s="109"/>
      <c r="D5" s="109"/>
      <c r="E5" s="109"/>
      <c r="F5" s="111"/>
    </row>
    <row r="6" spans="1:8" ht="12.75" customHeight="1">
      <c r="A6" s="44"/>
      <c r="B6" s="109"/>
      <c r="C6" s="109"/>
      <c r="D6" s="109"/>
      <c r="E6" s="109"/>
      <c r="F6" s="111"/>
    </row>
    <row r="7" spans="1:8" ht="12.75" customHeight="1">
      <c r="B7" s="109"/>
      <c r="C7" s="109"/>
      <c r="D7" s="109"/>
      <c r="E7" s="109"/>
      <c r="F7" s="111"/>
    </row>
    <row r="8" spans="1:8" ht="12.75" customHeight="1">
      <c r="A8" s="45" t="s">
        <v>0</v>
      </c>
      <c r="B8" s="109"/>
      <c r="C8" s="109"/>
      <c r="D8" s="109"/>
      <c r="E8" s="109"/>
      <c r="F8" s="111"/>
    </row>
    <row r="9" spans="1:8" ht="12.75" customHeight="1">
      <c r="A9" s="46"/>
      <c r="B9" s="110"/>
      <c r="C9" s="110"/>
      <c r="D9" s="110"/>
      <c r="E9" s="110"/>
      <c r="F9" s="110"/>
    </row>
    <row r="10" spans="1:8" ht="12.75" customHeight="1">
      <c r="E10" s="47"/>
    </row>
    <row r="11" spans="1:8" ht="12.75" customHeight="1">
      <c r="A11" s="45" t="s">
        <v>110</v>
      </c>
      <c r="B11" s="47">
        <v>46</v>
      </c>
      <c r="C11" s="47">
        <v>46</v>
      </c>
      <c r="D11" s="47">
        <v>0</v>
      </c>
      <c r="E11" s="47">
        <v>46</v>
      </c>
      <c r="F11" s="48" t="s">
        <v>1</v>
      </c>
      <c r="G11" s="45"/>
    </row>
    <row r="12" spans="1:8" ht="14.25">
      <c r="A12" s="45" t="s">
        <v>150</v>
      </c>
      <c r="B12" s="47">
        <v>55</v>
      </c>
      <c r="C12" s="47">
        <v>55</v>
      </c>
      <c r="D12" s="47">
        <v>0</v>
      </c>
      <c r="E12" s="47">
        <v>55</v>
      </c>
      <c r="F12" s="48" t="s">
        <v>3</v>
      </c>
      <c r="G12" s="45"/>
      <c r="H12" s="49"/>
    </row>
    <row r="13" spans="1:8">
      <c r="A13" s="45" t="s">
        <v>4</v>
      </c>
      <c r="B13" s="47">
        <v>45</v>
      </c>
      <c r="C13" s="47">
        <v>45</v>
      </c>
      <c r="D13" s="47">
        <v>0</v>
      </c>
      <c r="E13" s="47">
        <v>45</v>
      </c>
      <c r="F13" s="48" t="s">
        <v>1</v>
      </c>
      <c r="G13" s="45"/>
    </row>
    <row r="14" spans="1:8">
      <c r="A14" s="45" t="s">
        <v>5</v>
      </c>
      <c r="B14" s="47" t="s">
        <v>97</v>
      </c>
      <c r="C14" s="47">
        <v>36.9</v>
      </c>
      <c r="D14" s="47">
        <v>11.37</v>
      </c>
      <c r="E14" s="47">
        <f>+C14+D14</f>
        <v>48.269999999999996</v>
      </c>
      <c r="F14" s="48" t="s">
        <v>1</v>
      </c>
      <c r="G14" s="45"/>
    </row>
    <row r="15" spans="1:8" s="51" customFormat="1">
      <c r="A15" s="50" t="s">
        <v>6</v>
      </c>
      <c r="B15" s="47" t="s">
        <v>60</v>
      </c>
      <c r="C15" s="47" t="s">
        <v>60</v>
      </c>
      <c r="D15" s="47" t="s">
        <v>60</v>
      </c>
      <c r="E15" s="47" t="s">
        <v>60</v>
      </c>
      <c r="F15" s="48" t="s">
        <v>60</v>
      </c>
      <c r="G15" s="50"/>
    </row>
    <row r="16" spans="1:8">
      <c r="A16" s="45" t="s">
        <v>7</v>
      </c>
      <c r="B16" s="47">
        <v>40</v>
      </c>
      <c r="C16" s="47">
        <v>40</v>
      </c>
      <c r="D16" s="47" t="s">
        <v>60</v>
      </c>
      <c r="E16" s="47">
        <v>40</v>
      </c>
      <c r="F16" s="48" t="s">
        <v>3</v>
      </c>
      <c r="G16" s="45"/>
    </row>
    <row r="17" spans="1:7" ht="12.75" customHeight="1">
      <c r="A17" s="45" t="s">
        <v>8</v>
      </c>
      <c r="B17" s="47">
        <v>43</v>
      </c>
      <c r="C17" s="47" t="s">
        <v>55</v>
      </c>
      <c r="D17" s="47" t="s">
        <v>55</v>
      </c>
      <c r="E17" s="47">
        <v>61.5</v>
      </c>
      <c r="F17" s="48" t="s">
        <v>55</v>
      </c>
      <c r="G17" s="45"/>
    </row>
    <row r="18" spans="1:7" ht="12.75" customHeight="1">
      <c r="A18" s="45" t="s">
        <v>151</v>
      </c>
      <c r="B18" s="47">
        <v>50</v>
      </c>
      <c r="C18" s="47">
        <v>50</v>
      </c>
      <c r="D18" s="47">
        <v>0</v>
      </c>
      <c r="E18" s="47">
        <v>50</v>
      </c>
      <c r="F18" s="52" t="s">
        <v>1</v>
      </c>
      <c r="G18" s="45"/>
    </row>
    <row r="19" spans="1:7" ht="12.75" customHeight="1">
      <c r="A19" s="45" t="s">
        <v>152</v>
      </c>
      <c r="B19" s="47" t="s">
        <v>80</v>
      </c>
      <c r="C19" s="47">
        <v>50.909090909090907</v>
      </c>
      <c r="D19" s="47">
        <v>9.0909090909090917</v>
      </c>
      <c r="E19" s="47">
        <v>60</v>
      </c>
      <c r="F19" s="52" t="s">
        <v>3</v>
      </c>
      <c r="G19" s="45"/>
    </row>
    <row r="20" spans="1:7" ht="12.75" customHeight="1">
      <c r="A20" s="45" t="s">
        <v>29</v>
      </c>
      <c r="B20" s="47">
        <v>45</v>
      </c>
      <c r="C20" s="47">
        <v>45</v>
      </c>
      <c r="D20" s="47">
        <v>0</v>
      </c>
      <c r="E20" s="47">
        <v>45</v>
      </c>
      <c r="F20" s="52" t="s">
        <v>54</v>
      </c>
      <c r="G20" s="45"/>
    </row>
    <row r="21" spans="1:7">
      <c r="A21" s="45" t="s">
        <v>78</v>
      </c>
      <c r="B21" s="47" t="s">
        <v>55</v>
      </c>
      <c r="C21" s="47" t="s">
        <v>55</v>
      </c>
      <c r="D21" s="47" t="s">
        <v>55</v>
      </c>
      <c r="E21" s="47" t="s">
        <v>55</v>
      </c>
      <c r="F21" s="52" t="s">
        <v>55</v>
      </c>
      <c r="G21" s="45"/>
    </row>
    <row r="22" spans="1:7">
      <c r="A22" s="45" t="s">
        <v>9</v>
      </c>
      <c r="B22" s="47" t="s">
        <v>55</v>
      </c>
      <c r="C22" s="47" t="s">
        <v>55</v>
      </c>
      <c r="D22" s="47" t="s">
        <v>55</v>
      </c>
      <c r="E22" s="47" t="s">
        <v>55</v>
      </c>
      <c r="F22" s="52" t="s">
        <v>55</v>
      </c>
      <c r="G22" s="45"/>
    </row>
    <row r="23" spans="1:7">
      <c r="A23" s="53" t="s">
        <v>10</v>
      </c>
      <c r="B23" s="47">
        <v>50</v>
      </c>
      <c r="C23" s="47">
        <v>50</v>
      </c>
      <c r="D23" s="47">
        <v>0</v>
      </c>
      <c r="E23" s="47">
        <v>50</v>
      </c>
      <c r="F23" s="52" t="s">
        <v>1</v>
      </c>
      <c r="G23" s="53"/>
    </row>
    <row r="24" spans="1:7" ht="14.25">
      <c r="A24" s="45" t="s">
        <v>153</v>
      </c>
      <c r="B24" s="47" t="s">
        <v>72</v>
      </c>
      <c r="C24" s="47">
        <v>46.4</v>
      </c>
      <c r="D24" s="47">
        <v>0</v>
      </c>
      <c r="E24" s="47">
        <v>46.4</v>
      </c>
      <c r="F24" s="52" t="s">
        <v>3</v>
      </c>
      <c r="G24" s="45"/>
    </row>
    <row r="25" spans="1:7">
      <c r="A25" s="45" t="s">
        <v>11</v>
      </c>
      <c r="B25" s="47">
        <v>42</v>
      </c>
      <c r="C25" s="47" t="s">
        <v>55</v>
      </c>
      <c r="D25" s="47" t="s">
        <v>65</v>
      </c>
      <c r="E25" s="47" t="s">
        <v>55</v>
      </c>
      <c r="F25" s="52" t="s">
        <v>1</v>
      </c>
      <c r="G25" s="45"/>
    </row>
    <row r="26" spans="1:7">
      <c r="A26" s="45" t="s">
        <v>12</v>
      </c>
      <c r="B26" s="47" t="s">
        <v>55</v>
      </c>
      <c r="C26" s="47" t="s">
        <v>55</v>
      </c>
      <c r="D26" s="47" t="s">
        <v>55</v>
      </c>
      <c r="E26" s="47" t="s">
        <v>55</v>
      </c>
      <c r="F26" s="52" t="s">
        <v>55</v>
      </c>
      <c r="G26" s="45"/>
    </row>
    <row r="27" spans="1:7" ht="12.75" customHeight="1">
      <c r="A27" s="45" t="s">
        <v>13</v>
      </c>
      <c r="B27" s="54" t="s">
        <v>91</v>
      </c>
      <c r="C27" s="47" t="s">
        <v>55</v>
      </c>
      <c r="D27" s="47" t="s">
        <v>55</v>
      </c>
      <c r="E27" s="47" t="s">
        <v>55</v>
      </c>
      <c r="F27" s="52" t="s">
        <v>55</v>
      </c>
      <c r="G27" s="45"/>
    </row>
    <row r="28" spans="1:7" ht="14.25">
      <c r="A28" s="45" t="s">
        <v>154</v>
      </c>
      <c r="B28" s="47">
        <v>42</v>
      </c>
      <c r="C28" s="47">
        <v>42</v>
      </c>
      <c r="D28" s="47">
        <v>0</v>
      </c>
      <c r="E28" s="47">
        <v>42</v>
      </c>
      <c r="F28" s="52" t="s">
        <v>1</v>
      </c>
      <c r="G28" s="45"/>
    </row>
    <row r="29" spans="1:7" ht="13.5" customHeight="1">
      <c r="A29" s="45" t="s">
        <v>15</v>
      </c>
      <c r="B29" s="47">
        <v>48</v>
      </c>
      <c r="C29" s="47">
        <v>48</v>
      </c>
      <c r="D29" s="47">
        <v>0</v>
      </c>
      <c r="E29" s="47">
        <v>48</v>
      </c>
      <c r="F29" s="52" t="s">
        <v>1</v>
      </c>
      <c r="G29" s="45"/>
    </row>
    <row r="30" spans="1:7" ht="13.5" customHeight="1">
      <c r="A30" s="45" t="s">
        <v>155</v>
      </c>
      <c r="B30" s="47">
        <v>45</v>
      </c>
      <c r="C30" s="47">
        <v>45</v>
      </c>
      <c r="D30" s="47">
        <v>0</v>
      </c>
      <c r="E30" s="47">
        <v>45</v>
      </c>
      <c r="F30" s="52" t="s">
        <v>3</v>
      </c>
      <c r="G30" s="45"/>
    </row>
    <row r="31" spans="1:7">
      <c r="A31" s="45" t="s">
        <v>16</v>
      </c>
      <c r="B31" s="47">
        <v>29.8</v>
      </c>
      <c r="C31" s="47">
        <v>29.8</v>
      </c>
      <c r="D31" s="47">
        <v>21</v>
      </c>
      <c r="E31" s="47">
        <v>50.8</v>
      </c>
      <c r="F31" s="52" t="s">
        <v>1</v>
      </c>
      <c r="G31" s="45"/>
    </row>
    <row r="32" spans="1:7">
      <c r="A32" s="45" t="s">
        <v>33</v>
      </c>
      <c r="B32" s="47" t="s">
        <v>55</v>
      </c>
      <c r="C32" s="47" t="s">
        <v>55</v>
      </c>
      <c r="D32" s="47" t="s">
        <v>55</v>
      </c>
      <c r="E32" s="47" t="s">
        <v>55</v>
      </c>
      <c r="F32" s="52" t="s">
        <v>55</v>
      </c>
      <c r="G32" s="45"/>
    </row>
    <row r="33" spans="1:7" ht="12.75" customHeight="1">
      <c r="A33" s="45" t="s">
        <v>17</v>
      </c>
      <c r="B33" s="47" t="s">
        <v>94</v>
      </c>
      <c r="C33" s="47" t="s">
        <v>93</v>
      </c>
      <c r="D33" s="47">
        <v>4</v>
      </c>
      <c r="E33" s="47" t="s">
        <v>96</v>
      </c>
      <c r="F33" s="52" t="s">
        <v>1</v>
      </c>
      <c r="G33" s="45"/>
    </row>
    <row r="34" spans="1:7" ht="12.75" customHeight="1">
      <c r="A34" s="45" t="s">
        <v>18</v>
      </c>
      <c r="B34" s="47" t="s">
        <v>60</v>
      </c>
      <c r="C34" s="47" t="s">
        <v>60</v>
      </c>
      <c r="D34" s="47" t="s">
        <v>60</v>
      </c>
      <c r="E34" s="47" t="s">
        <v>60</v>
      </c>
      <c r="F34" s="48" t="s">
        <v>60</v>
      </c>
      <c r="G34" s="45"/>
    </row>
    <row r="35" spans="1:7">
      <c r="A35" s="45" t="s">
        <v>19</v>
      </c>
      <c r="B35" s="47">
        <v>33</v>
      </c>
      <c r="C35" s="47">
        <v>33</v>
      </c>
      <c r="D35" s="47">
        <v>0</v>
      </c>
      <c r="E35" s="47">
        <v>33</v>
      </c>
      <c r="F35" s="52" t="s">
        <v>54</v>
      </c>
      <c r="G35" s="45"/>
    </row>
    <row r="36" spans="1:7" ht="14.25">
      <c r="A36" s="45" t="s">
        <v>156</v>
      </c>
      <c r="B36" s="47">
        <v>40</v>
      </c>
      <c r="C36" s="47">
        <v>27.9</v>
      </c>
      <c r="D36" s="47">
        <v>30.2</v>
      </c>
      <c r="E36" s="47">
        <v>58.1</v>
      </c>
      <c r="F36" s="52" t="s">
        <v>3</v>
      </c>
      <c r="G36" s="45"/>
    </row>
    <row r="37" spans="1:7" ht="14.25">
      <c r="A37" s="45" t="s">
        <v>157</v>
      </c>
      <c r="B37" s="47">
        <v>9.8000000000000007</v>
      </c>
      <c r="C37" s="55">
        <v>6.5612695810564681</v>
      </c>
      <c r="D37" s="56">
        <v>26.487000000000002</v>
      </c>
      <c r="E37" s="55">
        <v>33.048269581056473</v>
      </c>
      <c r="F37" s="52" t="s">
        <v>3</v>
      </c>
      <c r="G37" s="57"/>
    </row>
    <row r="38" spans="1:7" ht="13.5" customHeight="1">
      <c r="A38" s="45" t="s">
        <v>21</v>
      </c>
      <c r="B38" s="47" t="s">
        <v>55</v>
      </c>
      <c r="C38" s="47" t="s">
        <v>55</v>
      </c>
      <c r="D38" s="47" t="s">
        <v>55</v>
      </c>
      <c r="E38" s="47" t="s">
        <v>55</v>
      </c>
      <c r="F38" s="52" t="s">
        <v>55</v>
      </c>
      <c r="G38" s="45"/>
    </row>
    <row r="39" spans="1:7" ht="14.25">
      <c r="A39" s="45" t="s">
        <v>158</v>
      </c>
      <c r="B39" s="47">
        <v>50</v>
      </c>
      <c r="C39" s="47">
        <v>50</v>
      </c>
      <c r="D39" s="47">
        <v>0</v>
      </c>
      <c r="E39" s="47">
        <v>50</v>
      </c>
      <c r="F39" s="52" t="s">
        <v>1</v>
      </c>
      <c r="G39" s="45"/>
    </row>
    <row r="40" spans="1:7" ht="12.75" customHeight="1">
      <c r="A40" s="45" t="s">
        <v>159</v>
      </c>
      <c r="B40" s="47">
        <v>46</v>
      </c>
      <c r="C40" s="47">
        <v>42.734000000000002</v>
      </c>
      <c r="D40" s="47">
        <v>7.1</v>
      </c>
      <c r="E40" s="47">
        <v>49.834000000000003</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104" spans="1:1">
      <c r="A104" s="40" t="s">
        <v>103</v>
      </c>
    </row>
  </sheetData>
  <mergeCells count="5">
    <mergeCell ref="B4:B9"/>
    <mergeCell ref="C4:C9"/>
    <mergeCell ref="D4:D9"/>
    <mergeCell ref="E4:E9"/>
    <mergeCell ref="F4:F9"/>
  </mergeCells>
  <conditionalFormatting sqref="D11:D40">
    <cfRule type="cellIs" dxfId="2" priority="1" stopIfTrue="1" operator="equal">
      <formula>0</formula>
    </cfRule>
  </conditionalFormatting>
  <printOptions horizontalCentered="1" verticalCentered="1"/>
  <pageMargins left="0.25" right="0.25" top="0.75" bottom="0.75" header="0.3" footer="0.3"/>
  <pageSetup paperSize="9" scale="71" orientation="portrait" r:id="rId1"/>
  <headerFooter alignWithMargins="0"/>
  <drawing r:id="rId2"/>
  <legacyDrawing r:id="rId3"/>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04"/>
  <sheetViews>
    <sheetView zoomScaleNormal="100" workbookViewId="0">
      <selection activeCell="F41" sqref="F41"/>
    </sheetView>
  </sheetViews>
  <sheetFormatPr defaultColWidth="16.42578125" defaultRowHeight="12.75"/>
  <cols>
    <col min="1" max="1" width="17.5703125" style="40" customWidth="1"/>
    <col min="2" max="2" width="16.85546875" style="40" customWidth="1"/>
    <col min="3" max="3" width="16.42578125" style="40" customWidth="1"/>
    <col min="4" max="4" width="16.28515625" style="40" customWidth="1"/>
    <col min="5" max="5" width="12.5703125" style="40" customWidth="1"/>
    <col min="6" max="6" width="11.140625" style="40" customWidth="1"/>
    <col min="7" max="251" width="9.140625" style="40" customWidth="1"/>
    <col min="252" max="252" width="15" style="40" customWidth="1"/>
    <col min="253" max="253" width="0.7109375" style="40" customWidth="1"/>
    <col min="254" max="254" width="16.85546875" style="40" customWidth="1"/>
    <col min="255" max="255" width="0.85546875" style="40" customWidth="1"/>
    <col min="256" max="16384" width="16.42578125" style="40"/>
  </cols>
  <sheetData>
    <row r="1" spans="1:8">
      <c r="A1" s="39">
        <v>41684</v>
      </c>
    </row>
    <row r="2" spans="1:8" ht="12.75" customHeight="1">
      <c r="A2" s="5" t="s">
        <v>160</v>
      </c>
      <c r="B2" s="41"/>
      <c r="C2" s="41"/>
      <c r="D2" s="41"/>
      <c r="E2" s="41"/>
      <c r="F2" s="41"/>
    </row>
    <row r="3" spans="1:8" ht="12.75" customHeight="1" thickBot="1">
      <c r="A3" s="42"/>
      <c r="B3" s="42"/>
      <c r="C3" s="42"/>
      <c r="D3" s="42"/>
      <c r="E3" s="42"/>
      <c r="F3" s="42"/>
    </row>
    <row r="4" spans="1:8" ht="12.75" customHeight="1">
      <c r="A4" s="43"/>
      <c r="B4" s="108" t="s">
        <v>105</v>
      </c>
      <c r="C4" s="108" t="s">
        <v>106</v>
      </c>
      <c r="D4" s="108" t="s">
        <v>107</v>
      </c>
      <c r="E4" s="108" t="s">
        <v>108</v>
      </c>
      <c r="F4" s="108" t="s">
        <v>109</v>
      </c>
    </row>
    <row r="5" spans="1:8" ht="12.75" customHeight="1">
      <c r="B5" s="109"/>
      <c r="C5" s="109"/>
      <c r="D5" s="109"/>
      <c r="E5" s="109"/>
      <c r="F5" s="111"/>
    </row>
    <row r="6" spans="1:8" ht="12.75" customHeight="1">
      <c r="A6" s="44"/>
      <c r="B6" s="109"/>
      <c r="C6" s="109"/>
      <c r="D6" s="109"/>
      <c r="E6" s="109"/>
      <c r="F6" s="111"/>
    </row>
    <row r="7" spans="1:8" ht="12.75" customHeight="1">
      <c r="B7" s="109"/>
      <c r="C7" s="109"/>
      <c r="D7" s="109"/>
      <c r="E7" s="109"/>
      <c r="F7" s="111"/>
    </row>
    <row r="8" spans="1:8" ht="12.75" customHeight="1">
      <c r="A8" s="45" t="s">
        <v>0</v>
      </c>
      <c r="B8" s="109"/>
      <c r="C8" s="109"/>
      <c r="D8" s="109"/>
      <c r="E8" s="109"/>
      <c r="F8" s="111"/>
    </row>
    <row r="9" spans="1:8" ht="12.75" customHeight="1">
      <c r="A9" s="46"/>
      <c r="B9" s="110"/>
      <c r="C9" s="110"/>
      <c r="D9" s="110"/>
      <c r="E9" s="110"/>
      <c r="F9" s="110"/>
    </row>
    <row r="10" spans="1:8" ht="12.75" customHeight="1">
      <c r="E10" s="47"/>
    </row>
    <row r="11" spans="1:8" ht="12.75" customHeight="1">
      <c r="A11" s="45" t="s">
        <v>110</v>
      </c>
      <c r="B11" s="47">
        <v>46</v>
      </c>
      <c r="C11" s="47">
        <v>46</v>
      </c>
      <c r="D11" s="47">
        <v>0</v>
      </c>
      <c r="E11" s="47">
        <v>46</v>
      </c>
      <c r="F11" s="48" t="s">
        <v>1</v>
      </c>
      <c r="G11" s="45"/>
    </row>
    <row r="12" spans="1:8" ht="14.25">
      <c r="A12" s="45" t="s">
        <v>150</v>
      </c>
      <c r="B12" s="47">
        <v>55</v>
      </c>
      <c r="C12" s="47">
        <v>55</v>
      </c>
      <c r="D12" s="47">
        <v>0</v>
      </c>
      <c r="E12" s="47">
        <v>55</v>
      </c>
      <c r="F12" s="48" t="s">
        <v>3</v>
      </c>
      <c r="G12" s="45"/>
      <c r="H12" s="49"/>
    </row>
    <row r="13" spans="1:8">
      <c r="A13" s="45" t="s">
        <v>4</v>
      </c>
      <c r="B13" s="47">
        <v>48</v>
      </c>
      <c r="C13" s="47">
        <v>48</v>
      </c>
      <c r="D13" s="47">
        <v>0</v>
      </c>
      <c r="E13" s="47">
        <v>48</v>
      </c>
      <c r="F13" s="48" t="s">
        <v>1</v>
      </c>
      <c r="G13" s="45"/>
    </row>
    <row r="14" spans="1:8">
      <c r="A14" s="45" t="s">
        <v>5</v>
      </c>
      <c r="B14" s="47" t="s">
        <v>92</v>
      </c>
      <c r="C14" s="47">
        <v>37.799999999999997</v>
      </c>
      <c r="D14" s="47">
        <v>11.73</v>
      </c>
      <c r="E14" s="47">
        <f>+C14+D14</f>
        <v>49.53</v>
      </c>
      <c r="F14" s="48" t="s">
        <v>1</v>
      </c>
      <c r="G14" s="45"/>
    </row>
    <row r="15" spans="1:8" s="51" customFormat="1">
      <c r="A15" s="50" t="s">
        <v>6</v>
      </c>
      <c r="B15" s="47" t="s">
        <v>60</v>
      </c>
      <c r="C15" s="47" t="s">
        <v>60</v>
      </c>
      <c r="D15" s="47" t="s">
        <v>60</v>
      </c>
      <c r="E15" s="47" t="s">
        <v>60</v>
      </c>
      <c r="F15" s="48" t="s">
        <v>60</v>
      </c>
      <c r="G15" s="50"/>
    </row>
    <row r="16" spans="1:8">
      <c r="A16" s="45" t="s">
        <v>7</v>
      </c>
      <c r="B16" s="47">
        <v>40</v>
      </c>
      <c r="C16" s="47">
        <v>40</v>
      </c>
      <c r="D16" s="47" t="s">
        <v>60</v>
      </c>
      <c r="E16" s="47">
        <v>40</v>
      </c>
      <c r="F16" s="48" t="s">
        <v>3</v>
      </c>
      <c r="G16" s="45"/>
    </row>
    <row r="17" spans="1:7" ht="12.75" customHeight="1">
      <c r="A17" s="45" t="s">
        <v>8</v>
      </c>
      <c r="B17" s="47">
        <v>43</v>
      </c>
      <c r="C17" s="47" t="s">
        <v>55</v>
      </c>
      <c r="D17" s="47" t="s">
        <v>55</v>
      </c>
      <c r="E17" s="47">
        <v>61.75</v>
      </c>
      <c r="F17" s="48" t="s">
        <v>55</v>
      </c>
      <c r="G17" s="45"/>
    </row>
    <row r="18" spans="1:7" ht="12.75" customHeight="1">
      <c r="A18" s="45" t="s">
        <v>151</v>
      </c>
      <c r="B18" s="47">
        <v>50</v>
      </c>
      <c r="C18" s="47">
        <v>50</v>
      </c>
      <c r="D18" s="47">
        <v>0</v>
      </c>
      <c r="E18" s="47">
        <v>50</v>
      </c>
      <c r="F18" s="52" t="s">
        <v>1</v>
      </c>
      <c r="G18" s="45"/>
    </row>
    <row r="19" spans="1:7" ht="12.75" customHeight="1">
      <c r="A19" s="45" t="s">
        <v>152</v>
      </c>
      <c r="B19" s="47" t="s">
        <v>80</v>
      </c>
      <c r="C19" s="47">
        <v>50.909090909090907</v>
      </c>
      <c r="D19" s="47">
        <v>9.0909090909090917</v>
      </c>
      <c r="E19" s="47">
        <v>60</v>
      </c>
      <c r="F19" s="52" t="s">
        <v>3</v>
      </c>
      <c r="G19" s="45"/>
    </row>
    <row r="20" spans="1:7" ht="12.75" customHeight="1">
      <c r="A20" s="45" t="s">
        <v>29</v>
      </c>
      <c r="B20" s="47">
        <v>45</v>
      </c>
      <c r="C20" s="47">
        <v>45</v>
      </c>
      <c r="D20" s="47">
        <v>0</v>
      </c>
      <c r="E20" s="47">
        <v>45</v>
      </c>
      <c r="F20" s="52" t="s">
        <v>54</v>
      </c>
      <c r="G20" s="45"/>
    </row>
    <row r="21" spans="1:7">
      <c r="A21" s="45" t="s">
        <v>78</v>
      </c>
      <c r="B21" s="47" t="s">
        <v>55</v>
      </c>
      <c r="C21" s="47" t="s">
        <v>55</v>
      </c>
      <c r="D21" s="47" t="s">
        <v>55</v>
      </c>
      <c r="E21" s="47" t="s">
        <v>55</v>
      </c>
      <c r="F21" s="52" t="s">
        <v>55</v>
      </c>
      <c r="G21" s="45"/>
    </row>
    <row r="22" spans="1:7">
      <c r="A22" s="45" t="s">
        <v>9</v>
      </c>
      <c r="B22" s="47" t="s">
        <v>55</v>
      </c>
      <c r="C22" s="47" t="s">
        <v>55</v>
      </c>
      <c r="D22" s="47" t="s">
        <v>55</v>
      </c>
      <c r="E22" s="47" t="s">
        <v>55</v>
      </c>
      <c r="F22" s="52" t="s">
        <v>55</v>
      </c>
      <c r="G22" s="45"/>
    </row>
    <row r="23" spans="1:7">
      <c r="A23" s="53" t="s">
        <v>10</v>
      </c>
      <c r="B23" s="47">
        <v>50</v>
      </c>
      <c r="C23" s="47">
        <v>50</v>
      </c>
      <c r="D23" s="47">
        <v>0</v>
      </c>
      <c r="E23" s="47">
        <v>50</v>
      </c>
      <c r="F23" s="52" t="s">
        <v>1</v>
      </c>
      <c r="G23" s="53"/>
    </row>
    <row r="24" spans="1:7" ht="14.25">
      <c r="A24" s="45" t="s">
        <v>153</v>
      </c>
      <c r="B24" s="47" t="s">
        <v>99</v>
      </c>
      <c r="C24" s="47">
        <v>41.34</v>
      </c>
      <c r="D24" s="47">
        <v>0</v>
      </c>
      <c r="E24" s="47">
        <v>41.34</v>
      </c>
      <c r="F24" s="52" t="s">
        <v>3</v>
      </c>
      <c r="G24" s="45"/>
    </row>
    <row r="25" spans="1:7">
      <c r="A25" s="45" t="s">
        <v>11</v>
      </c>
      <c r="B25" s="47">
        <v>42</v>
      </c>
      <c r="C25" s="47" t="s">
        <v>55</v>
      </c>
      <c r="D25" s="47" t="s">
        <v>65</v>
      </c>
      <c r="E25" s="47" t="s">
        <v>55</v>
      </c>
      <c r="F25" s="52" t="s">
        <v>1</v>
      </c>
      <c r="G25" s="45"/>
    </row>
    <row r="26" spans="1:7">
      <c r="A26" s="45" t="s">
        <v>12</v>
      </c>
      <c r="B26" s="47" t="s">
        <v>55</v>
      </c>
      <c r="C26" s="47" t="s">
        <v>55</v>
      </c>
      <c r="D26" s="47" t="s">
        <v>55</v>
      </c>
      <c r="E26" s="47" t="s">
        <v>55</v>
      </c>
      <c r="F26" s="52" t="s">
        <v>55</v>
      </c>
      <c r="G26" s="45"/>
    </row>
    <row r="27" spans="1:7" ht="12.75" customHeight="1">
      <c r="A27" s="45" t="s">
        <v>13</v>
      </c>
      <c r="B27" s="54" t="s">
        <v>91</v>
      </c>
      <c r="C27" s="47" t="s">
        <v>55</v>
      </c>
      <c r="D27" s="47" t="s">
        <v>55</v>
      </c>
      <c r="E27" s="47" t="s">
        <v>55</v>
      </c>
      <c r="F27" s="52" t="s">
        <v>55</v>
      </c>
      <c r="G27" s="45"/>
    </row>
    <row r="28" spans="1:7" ht="14.25">
      <c r="A28" s="45" t="s">
        <v>154</v>
      </c>
      <c r="B28" s="47">
        <v>42</v>
      </c>
      <c r="C28" s="47">
        <v>42</v>
      </c>
      <c r="D28" s="47">
        <v>0</v>
      </c>
      <c r="E28" s="47">
        <v>42</v>
      </c>
      <c r="F28" s="52" t="s">
        <v>1</v>
      </c>
      <c r="G28" s="45"/>
    </row>
    <row r="29" spans="1:7" ht="13.5" customHeight="1">
      <c r="A29" s="45" t="s">
        <v>15</v>
      </c>
      <c r="B29" s="47">
        <v>48</v>
      </c>
      <c r="C29" s="47">
        <v>48</v>
      </c>
      <c r="D29" s="47">
        <v>0</v>
      </c>
      <c r="E29" s="47">
        <v>48</v>
      </c>
      <c r="F29" s="52" t="s">
        <v>1</v>
      </c>
      <c r="G29" s="45"/>
    </row>
    <row r="30" spans="1:7" ht="13.5" customHeight="1">
      <c r="A30" s="45" t="s">
        <v>155</v>
      </c>
      <c r="B30" s="47">
        <v>45</v>
      </c>
      <c r="C30" s="47">
        <v>45</v>
      </c>
      <c r="D30" s="47">
        <v>0</v>
      </c>
      <c r="E30" s="47">
        <v>45</v>
      </c>
      <c r="F30" s="52" t="s">
        <v>3</v>
      </c>
      <c r="G30" s="45"/>
    </row>
    <row r="31" spans="1:7">
      <c r="A31" s="45" t="s">
        <v>16</v>
      </c>
      <c r="B31" s="47">
        <v>29.8</v>
      </c>
      <c r="C31" s="47">
        <v>29.8</v>
      </c>
      <c r="D31" s="47">
        <v>21</v>
      </c>
      <c r="E31" s="47">
        <v>50.8</v>
      </c>
      <c r="F31" s="52" t="s">
        <v>1</v>
      </c>
      <c r="G31" s="45"/>
    </row>
    <row r="32" spans="1:7">
      <c r="A32" s="45" t="s">
        <v>33</v>
      </c>
      <c r="B32" s="47" t="s">
        <v>55</v>
      </c>
      <c r="C32" s="47" t="s">
        <v>55</v>
      </c>
      <c r="D32" s="47" t="s">
        <v>55</v>
      </c>
      <c r="E32" s="47" t="s">
        <v>55</v>
      </c>
      <c r="F32" s="52" t="s">
        <v>55</v>
      </c>
      <c r="G32" s="45"/>
    </row>
    <row r="33" spans="1:7" ht="12.75" customHeight="1">
      <c r="A33" s="45" t="s">
        <v>17</v>
      </c>
      <c r="B33" s="47" t="s">
        <v>90</v>
      </c>
      <c r="C33" s="47" t="s">
        <v>98</v>
      </c>
      <c r="D33" s="47">
        <v>4</v>
      </c>
      <c r="E33" s="58">
        <v>50.72</v>
      </c>
      <c r="F33" s="52" t="s">
        <v>1</v>
      </c>
      <c r="G33" s="45"/>
    </row>
    <row r="34" spans="1:7" ht="12.75" customHeight="1">
      <c r="A34" s="45" t="s">
        <v>18</v>
      </c>
      <c r="B34" s="47" t="s">
        <v>60</v>
      </c>
      <c r="C34" s="47" t="s">
        <v>60</v>
      </c>
      <c r="D34" s="47" t="s">
        <v>60</v>
      </c>
      <c r="E34" s="47" t="s">
        <v>60</v>
      </c>
      <c r="F34" s="48" t="s">
        <v>60</v>
      </c>
      <c r="G34" s="45"/>
    </row>
    <row r="35" spans="1:7">
      <c r="A35" s="45" t="s">
        <v>19</v>
      </c>
      <c r="B35" s="47">
        <v>33</v>
      </c>
      <c r="C35" s="47">
        <v>33</v>
      </c>
      <c r="D35" s="47">
        <v>0</v>
      </c>
      <c r="E35" s="47">
        <v>33</v>
      </c>
      <c r="F35" s="52" t="s">
        <v>54</v>
      </c>
      <c r="G35" s="45"/>
    </row>
    <row r="36" spans="1:7" ht="14.25">
      <c r="A36" s="45" t="s">
        <v>156</v>
      </c>
      <c r="B36" s="47">
        <v>40</v>
      </c>
      <c r="C36" s="47">
        <v>28.1</v>
      </c>
      <c r="D36" s="47">
        <v>29.7</v>
      </c>
      <c r="E36" s="47">
        <v>57.8</v>
      </c>
      <c r="F36" s="52" t="s">
        <v>3</v>
      </c>
      <c r="G36" s="45"/>
    </row>
    <row r="37" spans="1:7" ht="14.25">
      <c r="A37" s="45" t="s">
        <v>157</v>
      </c>
      <c r="B37" s="47">
        <v>9.8000000000000007</v>
      </c>
      <c r="C37" s="55">
        <v>6.5612695810564681</v>
      </c>
      <c r="D37" s="56">
        <v>26.487000000000002</v>
      </c>
      <c r="E37" s="55">
        <v>33.048269581056473</v>
      </c>
      <c r="F37" s="52" t="s">
        <v>3</v>
      </c>
      <c r="G37" s="57"/>
    </row>
    <row r="38" spans="1:7" ht="13.5" customHeight="1">
      <c r="A38" s="45" t="s">
        <v>21</v>
      </c>
      <c r="B38" s="47" t="s">
        <v>55</v>
      </c>
      <c r="C38" s="47" t="s">
        <v>55</v>
      </c>
      <c r="D38" s="47" t="s">
        <v>55</v>
      </c>
      <c r="E38" s="47" t="s">
        <v>55</v>
      </c>
      <c r="F38" s="52" t="s">
        <v>55</v>
      </c>
      <c r="G38" s="45"/>
    </row>
    <row r="39" spans="1:7" ht="14.25">
      <c r="A39" s="45" t="s">
        <v>158</v>
      </c>
      <c r="B39" s="47">
        <v>52</v>
      </c>
      <c r="C39" s="47">
        <v>52</v>
      </c>
      <c r="D39" s="47">
        <v>0</v>
      </c>
      <c r="E39" s="47">
        <v>52</v>
      </c>
      <c r="F39" s="52" t="s">
        <v>1</v>
      </c>
      <c r="G39" s="45"/>
    </row>
    <row r="40" spans="1:7" ht="12.75" customHeight="1">
      <c r="A40" s="45" t="s">
        <v>159</v>
      </c>
      <c r="B40" s="47">
        <v>46</v>
      </c>
      <c r="C40" s="47">
        <v>42.849000000000004</v>
      </c>
      <c r="D40" s="47">
        <v>6.85</v>
      </c>
      <c r="E40" s="47">
        <v>49.699000000000005</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104" spans="1:1">
      <c r="A104" s="40" t="s">
        <v>103</v>
      </c>
    </row>
  </sheetData>
  <mergeCells count="5">
    <mergeCell ref="B4:B9"/>
    <mergeCell ref="C4:C9"/>
    <mergeCell ref="D4:D9"/>
    <mergeCell ref="E4:E9"/>
    <mergeCell ref="F4:F9"/>
  </mergeCells>
  <conditionalFormatting sqref="D11:D40">
    <cfRule type="cellIs" dxfId="1" priority="1" stopIfTrue="1" operator="equal">
      <formula>0</formula>
    </cfRule>
  </conditionalFormatting>
  <printOptions horizontalCentered="1" verticalCentered="1"/>
  <pageMargins left="0.25" right="0.25" top="0.75" bottom="0.75" header="0.3" footer="0.3"/>
  <pageSetup paperSize="9" scale="71" orientation="portrait" r:id="rId1"/>
  <headerFooter alignWithMargins="0"/>
  <drawing r:id="rId2"/>
  <legacyDrawing r:id="rId3"/>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04"/>
  <sheetViews>
    <sheetView zoomScaleNormal="100" workbookViewId="0">
      <selection activeCell="F41" sqref="F41"/>
    </sheetView>
  </sheetViews>
  <sheetFormatPr defaultColWidth="16.42578125" defaultRowHeight="12.75"/>
  <cols>
    <col min="1" max="1" width="17.5703125" style="40" customWidth="1"/>
    <col min="2" max="2" width="16.85546875" style="40" customWidth="1"/>
    <col min="3" max="3" width="16.42578125" style="40" customWidth="1"/>
    <col min="4" max="4" width="16.28515625" style="40" customWidth="1"/>
    <col min="5" max="5" width="12.5703125" style="40" customWidth="1"/>
    <col min="6" max="6" width="11.140625" style="40" customWidth="1"/>
    <col min="7" max="251" width="9.140625" style="40" customWidth="1"/>
    <col min="252" max="252" width="15" style="40" customWidth="1"/>
    <col min="253" max="253" width="0.7109375" style="40" customWidth="1"/>
    <col min="254" max="254" width="16.85546875" style="40" customWidth="1"/>
    <col min="255" max="255" width="0.85546875" style="40" customWidth="1"/>
    <col min="256" max="16384" width="16.42578125" style="40"/>
  </cols>
  <sheetData>
    <row r="1" spans="1:8">
      <c r="A1" s="39">
        <v>41684</v>
      </c>
    </row>
    <row r="2" spans="1:8" ht="12.75" customHeight="1">
      <c r="A2" s="5" t="s">
        <v>149</v>
      </c>
      <c r="B2" s="41"/>
      <c r="C2" s="41"/>
      <c r="D2" s="41"/>
      <c r="E2" s="41"/>
      <c r="F2" s="41"/>
    </row>
    <row r="3" spans="1:8" ht="12.75" customHeight="1" thickBot="1">
      <c r="A3" s="42"/>
      <c r="B3" s="42"/>
      <c r="C3" s="42"/>
      <c r="D3" s="42"/>
      <c r="E3" s="42"/>
      <c r="F3" s="42"/>
    </row>
    <row r="4" spans="1:8" ht="12.75" customHeight="1">
      <c r="A4" s="43"/>
      <c r="B4" s="108" t="s">
        <v>105</v>
      </c>
      <c r="C4" s="108" t="s">
        <v>106</v>
      </c>
      <c r="D4" s="108" t="s">
        <v>107</v>
      </c>
      <c r="E4" s="108" t="s">
        <v>108</v>
      </c>
      <c r="F4" s="108" t="s">
        <v>109</v>
      </c>
    </row>
    <row r="5" spans="1:8" ht="12.75" customHeight="1">
      <c r="B5" s="109"/>
      <c r="C5" s="109"/>
      <c r="D5" s="109"/>
      <c r="E5" s="109"/>
      <c r="F5" s="111"/>
    </row>
    <row r="6" spans="1:8" ht="12.75" customHeight="1">
      <c r="A6" s="44"/>
      <c r="B6" s="109"/>
      <c r="C6" s="109"/>
      <c r="D6" s="109"/>
      <c r="E6" s="109"/>
      <c r="F6" s="111"/>
    </row>
    <row r="7" spans="1:8" ht="12.75" customHeight="1">
      <c r="B7" s="109"/>
      <c r="C7" s="109"/>
      <c r="D7" s="109"/>
      <c r="E7" s="109"/>
      <c r="F7" s="111"/>
    </row>
    <row r="8" spans="1:8" ht="12.75" customHeight="1">
      <c r="A8" s="45" t="s">
        <v>0</v>
      </c>
      <c r="B8" s="109"/>
      <c r="C8" s="109"/>
      <c r="D8" s="109"/>
      <c r="E8" s="109"/>
      <c r="F8" s="111"/>
    </row>
    <row r="9" spans="1:8" ht="12.75" customHeight="1">
      <c r="A9" s="46"/>
      <c r="B9" s="110"/>
      <c r="C9" s="110"/>
      <c r="D9" s="110"/>
      <c r="E9" s="110"/>
      <c r="F9" s="110"/>
    </row>
    <row r="10" spans="1:8" ht="12.75" customHeight="1">
      <c r="E10" s="47"/>
    </row>
    <row r="11" spans="1:8" ht="12.75" customHeight="1">
      <c r="A11" s="45" t="s">
        <v>110</v>
      </c>
      <c r="B11" s="47">
        <v>46</v>
      </c>
      <c r="C11" s="47">
        <v>46</v>
      </c>
      <c r="D11" s="47">
        <v>0</v>
      </c>
      <c r="E11" s="47">
        <v>46</v>
      </c>
      <c r="F11" s="48" t="s">
        <v>1</v>
      </c>
      <c r="G11" s="45"/>
    </row>
    <row r="12" spans="1:8" ht="14.25">
      <c r="A12" s="45" t="s">
        <v>150</v>
      </c>
      <c r="B12" s="47">
        <v>55</v>
      </c>
      <c r="C12" s="47">
        <v>55</v>
      </c>
      <c r="D12" s="47">
        <v>0</v>
      </c>
      <c r="E12" s="47">
        <v>55</v>
      </c>
      <c r="F12" s="48" t="s">
        <v>3</v>
      </c>
      <c r="G12" s="45"/>
      <c r="H12" s="49"/>
    </row>
    <row r="13" spans="1:8">
      <c r="A13" s="45" t="s">
        <v>4</v>
      </c>
      <c r="B13" s="47">
        <v>48</v>
      </c>
      <c r="C13" s="47">
        <v>48</v>
      </c>
      <c r="D13" s="47">
        <v>0</v>
      </c>
      <c r="E13" s="47">
        <v>48</v>
      </c>
      <c r="F13" s="48" t="s">
        <v>1</v>
      </c>
      <c r="G13" s="45"/>
    </row>
    <row r="14" spans="1:8">
      <c r="A14" s="45" t="s">
        <v>5</v>
      </c>
      <c r="B14" s="47" t="s">
        <v>92</v>
      </c>
      <c r="C14" s="47">
        <v>37.799999999999997</v>
      </c>
      <c r="D14" s="47">
        <v>13.12</v>
      </c>
      <c r="E14" s="47">
        <f>+C14+D14</f>
        <v>50.919999999999995</v>
      </c>
      <c r="F14" s="48" t="s">
        <v>1</v>
      </c>
      <c r="G14" s="45"/>
    </row>
    <row r="15" spans="1:8" s="51" customFormat="1">
      <c r="A15" s="50" t="s">
        <v>6</v>
      </c>
      <c r="B15" s="47" t="s">
        <v>60</v>
      </c>
      <c r="C15" s="47" t="s">
        <v>60</v>
      </c>
      <c r="D15" s="47" t="s">
        <v>60</v>
      </c>
      <c r="E15" s="47" t="s">
        <v>60</v>
      </c>
      <c r="F15" s="48" t="s">
        <v>60</v>
      </c>
      <c r="G15" s="50"/>
    </row>
    <row r="16" spans="1:8">
      <c r="A16" s="45" t="s">
        <v>7</v>
      </c>
      <c r="B16" s="47">
        <v>40</v>
      </c>
      <c r="C16" s="47">
        <v>40</v>
      </c>
      <c r="D16" s="47" t="s">
        <v>60</v>
      </c>
      <c r="E16" s="47">
        <v>40</v>
      </c>
      <c r="F16" s="48" t="s">
        <v>3</v>
      </c>
      <c r="G16" s="45"/>
    </row>
    <row r="17" spans="1:7" ht="12.75" customHeight="1">
      <c r="A17" s="45" t="s">
        <v>8</v>
      </c>
      <c r="B17" s="47">
        <v>43</v>
      </c>
      <c r="C17" s="47" t="s">
        <v>55</v>
      </c>
      <c r="D17" s="47" t="s">
        <v>55</v>
      </c>
      <c r="E17" s="47">
        <v>61.5</v>
      </c>
      <c r="F17" s="48" t="s">
        <v>55</v>
      </c>
      <c r="G17" s="45"/>
    </row>
    <row r="18" spans="1:7" ht="12.75" customHeight="1">
      <c r="A18" s="45" t="s">
        <v>151</v>
      </c>
      <c r="B18" s="47">
        <v>50</v>
      </c>
      <c r="C18" s="47">
        <v>50</v>
      </c>
      <c r="D18" s="47">
        <v>0</v>
      </c>
      <c r="E18" s="47">
        <v>50</v>
      </c>
      <c r="F18" s="52" t="s">
        <v>1</v>
      </c>
      <c r="G18" s="45"/>
    </row>
    <row r="19" spans="1:7" ht="12.75" customHeight="1">
      <c r="A19" s="45" t="s">
        <v>152</v>
      </c>
      <c r="B19" s="47" t="s">
        <v>80</v>
      </c>
      <c r="C19" s="47">
        <v>50.909090909090907</v>
      </c>
      <c r="D19" s="47">
        <v>9.0909090909090917</v>
      </c>
      <c r="E19" s="47">
        <v>60</v>
      </c>
      <c r="F19" s="52" t="s">
        <v>3</v>
      </c>
      <c r="G19" s="45"/>
    </row>
    <row r="20" spans="1:7" ht="12.75" customHeight="1">
      <c r="A20" s="45" t="s">
        <v>29</v>
      </c>
      <c r="B20" s="47">
        <v>45</v>
      </c>
      <c r="C20" s="47">
        <v>45</v>
      </c>
      <c r="D20" s="47">
        <v>0</v>
      </c>
      <c r="E20" s="47">
        <v>45</v>
      </c>
      <c r="F20" s="52" t="s">
        <v>54</v>
      </c>
      <c r="G20" s="45"/>
    </row>
    <row r="21" spans="1:7">
      <c r="A21" s="45" t="s">
        <v>78</v>
      </c>
      <c r="B21" s="47" t="s">
        <v>55</v>
      </c>
      <c r="C21" s="47" t="s">
        <v>55</v>
      </c>
      <c r="D21" s="47" t="s">
        <v>55</v>
      </c>
      <c r="E21" s="47" t="s">
        <v>55</v>
      </c>
      <c r="F21" s="52" t="s">
        <v>55</v>
      </c>
      <c r="G21" s="45"/>
    </row>
    <row r="22" spans="1:7">
      <c r="A22" s="45" t="s">
        <v>9</v>
      </c>
      <c r="B22" s="47" t="s">
        <v>55</v>
      </c>
      <c r="C22" s="47" t="s">
        <v>55</v>
      </c>
      <c r="D22" s="47" t="s">
        <v>55</v>
      </c>
      <c r="E22" s="47" t="s">
        <v>55</v>
      </c>
      <c r="F22" s="52" t="s">
        <v>55</v>
      </c>
      <c r="G22" s="45"/>
    </row>
    <row r="23" spans="1:7">
      <c r="A23" s="53" t="s">
        <v>10</v>
      </c>
      <c r="B23" s="47">
        <v>45</v>
      </c>
      <c r="C23" s="47">
        <v>45</v>
      </c>
      <c r="D23" s="47">
        <v>0</v>
      </c>
      <c r="E23" s="47">
        <v>45</v>
      </c>
      <c r="F23" s="52" t="s">
        <v>1</v>
      </c>
      <c r="G23" s="53"/>
    </row>
    <row r="24" spans="1:7" ht="14.25">
      <c r="A24" s="45" t="s">
        <v>153</v>
      </c>
      <c r="B24" s="47" t="s">
        <v>102</v>
      </c>
      <c r="C24" s="47">
        <v>36.25</v>
      </c>
      <c r="D24" s="47">
        <v>0</v>
      </c>
      <c r="E24" s="47">
        <v>36.25</v>
      </c>
      <c r="F24" s="52" t="s">
        <v>3</v>
      </c>
      <c r="G24" s="45"/>
    </row>
    <row r="25" spans="1:7">
      <c r="A25" s="45" t="s">
        <v>11</v>
      </c>
      <c r="B25" s="47">
        <v>42</v>
      </c>
      <c r="C25" s="47" t="s">
        <v>55</v>
      </c>
      <c r="D25" s="47" t="s">
        <v>65</v>
      </c>
      <c r="E25" s="47" t="s">
        <v>55</v>
      </c>
      <c r="F25" s="52" t="s">
        <v>1</v>
      </c>
      <c r="G25" s="45"/>
    </row>
    <row r="26" spans="1:7">
      <c r="A26" s="45" t="s">
        <v>12</v>
      </c>
      <c r="B26" s="47" t="s">
        <v>55</v>
      </c>
      <c r="C26" s="47" t="s">
        <v>55</v>
      </c>
      <c r="D26" s="47" t="s">
        <v>55</v>
      </c>
      <c r="E26" s="47" t="s">
        <v>55</v>
      </c>
      <c r="F26" s="52" t="s">
        <v>55</v>
      </c>
      <c r="G26" s="45"/>
    </row>
    <row r="27" spans="1:7" ht="12.75" customHeight="1">
      <c r="A27" s="45" t="s">
        <v>13</v>
      </c>
      <c r="B27" s="54" t="s">
        <v>91</v>
      </c>
      <c r="C27" s="47" t="s">
        <v>55</v>
      </c>
      <c r="D27" s="47" t="s">
        <v>55</v>
      </c>
      <c r="E27" s="47" t="s">
        <v>55</v>
      </c>
      <c r="F27" s="52" t="s">
        <v>55</v>
      </c>
      <c r="G27" s="45"/>
    </row>
    <row r="28" spans="1:7" ht="14.25">
      <c r="A28" s="45" t="s">
        <v>154</v>
      </c>
      <c r="B28" s="47">
        <v>42</v>
      </c>
      <c r="C28" s="47">
        <v>42</v>
      </c>
      <c r="D28" s="47">
        <v>0</v>
      </c>
      <c r="E28" s="47">
        <v>42</v>
      </c>
      <c r="F28" s="52" t="s">
        <v>1</v>
      </c>
      <c r="G28" s="45"/>
    </row>
    <row r="29" spans="1:7" ht="13.5" customHeight="1">
      <c r="A29" s="45" t="s">
        <v>15</v>
      </c>
      <c r="B29" s="47">
        <v>48</v>
      </c>
      <c r="C29" s="47">
        <v>48</v>
      </c>
      <c r="D29" s="47">
        <v>0</v>
      </c>
      <c r="E29" s="47">
        <v>48</v>
      </c>
      <c r="F29" s="52" t="s">
        <v>1</v>
      </c>
      <c r="G29" s="45"/>
    </row>
    <row r="30" spans="1:7" ht="13.5" customHeight="1">
      <c r="A30" s="45" t="s">
        <v>155</v>
      </c>
      <c r="B30" s="47">
        <v>45</v>
      </c>
      <c r="C30" s="47">
        <v>45</v>
      </c>
      <c r="D30" s="47">
        <v>0</v>
      </c>
      <c r="E30" s="47">
        <v>45</v>
      </c>
      <c r="F30" s="52" t="s">
        <v>3</v>
      </c>
      <c r="G30" s="45"/>
    </row>
    <row r="31" spans="1:7">
      <c r="A31" s="45" t="s">
        <v>16</v>
      </c>
      <c r="B31" s="47">
        <v>29.8</v>
      </c>
      <c r="C31" s="47">
        <v>29.8</v>
      </c>
      <c r="D31" s="47">
        <v>21</v>
      </c>
      <c r="E31" s="47">
        <v>50.8</v>
      </c>
      <c r="F31" s="52" t="s">
        <v>1</v>
      </c>
      <c r="G31" s="45"/>
    </row>
    <row r="32" spans="1:7">
      <c r="A32" s="45" t="s">
        <v>33</v>
      </c>
      <c r="B32" s="47" t="s">
        <v>55</v>
      </c>
      <c r="C32" s="47" t="s">
        <v>55</v>
      </c>
      <c r="D32" s="47" t="s">
        <v>55</v>
      </c>
      <c r="E32" s="47" t="s">
        <v>55</v>
      </c>
      <c r="F32" s="52" t="s">
        <v>55</v>
      </c>
      <c r="G32" s="45"/>
    </row>
    <row r="33" spans="1:7" ht="12.75" customHeight="1">
      <c r="A33" s="45" t="s">
        <v>17</v>
      </c>
      <c r="B33" s="47" t="s">
        <v>90</v>
      </c>
      <c r="C33" s="47" t="s">
        <v>101</v>
      </c>
      <c r="D33" s="47">
        <v>2</v>
      </c>
      <c r="E33" s="47" t="s">
        <v>100</v>
      </c>
      <c r="F33" s="52" t="s">
        <v>1</v>
      </c>
      <c r="G33" s="45"/>
    </row>
    <row r="34" spans="1:7" ht="12.75" customHeight="1">
      <c r="A34" s="45" t="s">
        <v>18</v>
      </c>
      <c r="B34" s="47" t="s">
        <v>60</v>
      </c>
      <c r="C34" s="47" t="s">
        <v>60</v>
      </c>
      <c r="D34" s="47" t="s">
        <v>60</v>
      </c>
      <c r="E34" s="47" t="s">
        <v>60</v>
      </c>
      <c r="F34" s="48" t="s">
        <v>60</v>
      </c>
      <c r="G34" s="45"/>
    </row>
    <row r="35" spans="1:7">
      <c r="A35" s="45" t="s">
        <v>19</v>
      </c>
      <c r="B35" s="47">
        <v>33</v>
      </c>
      <c r="C35" s="47">
        <v>33</v>
      </c>
      <c r="D35" s="47">
        <v>0</v>
      </c>
      <c r="E35" s="47">
        <v>33</v>
      </c>
      <c r="F35" s="52" t="s">
        <v>54</v>
      </c>
      <c r="G35" s="45"/>
    </row>
    <row r="36" spans="1:7" ht="14.25">
      <c r="A36" s="45" t="s">
        <v>156</v>
      </c>
      <c r="B36" s="47">
        <v>40</v>
      </c>
      <c r="C36" s="47">
        <v>28.2</v>
      </c>
      <c r="D36" s="47">
        <v>29.6</v>
      </c>
      <c r="E36" s="47">
        <v>57.8</v>
      </c>
      <c r="F36" s="52" t="s">
        <v>3</v>
      </c>
      <c r="G36" s="45"/>
    </row>
    <row r="37" spans="1:7" ht="14.25">
      <c r="A37" s="45" t="s">
        <v>157</v>
      </c>
      <c r="B37" s="47">
        <v>9.8000000000000007</v>
      </c>
      <c r="C37" s="55">
        <v>6.5612695810564681</v>
      </c>
      <c r="D37" s="56">
        <v>26.487000000000002</v>
      </c>
      <c r="E37" s="47">
        <v>33.048269581056473</v>
      </c>
      <c r="F37" s="52" t="s">
        <v>3</v>
      </c>
      <c r="G37" s="57"/>
    </row>
    <row r="38" spans="1:7" ht="13.5" customHeight="1">
      <c r="A38" s="45" t="s">
        <v>21</v>
      </c>
      <c r="B38" s="47" t="s">
        <v>55</v>
      </c>
      <c r="C38" s="47" t="s">
        <v>55</v>
      </c>
      <c r="D38" s="47" t="s">
        <v>55</v>
      </c>
      <c r="E38" s="47" t="s">
        <v>55</v>
      </c>
      <c r="F38" s="52" t="s">
        <v>55</v>
      </c>
      <c r="G38" s="45"/>
    </row>
    <row r="39" spans="1:7" ht="14.25">
      <c r="A39" s="45" t="s">
        <v>158</v>
      </c>
      <c r="B39" s="47">
        <v>52</v>
      </c>
      <c r="C39" s="47">
        <v>52</v>
      </c>
      <c r="D39" s="47">
        <v>0</v>
      </c>
      <c r="E39" s="47">
        <v>52</v>
      </c>
      <c r="F39" s="52" t="s">
        <v>1</v>
      </c>
      <c r="G39" s="45"/>
    </row>
    <row r="40" spans="1:7" ht="12.75" customHeight="1">
      <c r="A40" s="45" t="s">
        <v>159</v>
      </c>
      <c r="B40" s="47">
        <v>46</v>
      </c>
      <c r="C40" s="47">
        <v>42.849000000000004</v>
      </c>
      <c r="D40" s="47">
        <v>6.85</v>
      </c>
      <c r="E40" s="47">
        <v>49.699000000000005</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104" spans="1:1">
      <c r="A104" s="40" t="s">
        <v>103</v>
      </c>
    </row>
  </sheetData>
  <mergeCells count="5">
    <mergeCell ref="B4:B9"/>
    <mergeCell ref="C4:C9"/>
    <mergeCell ref="D4:D9"/>
    <mergeCell ref="E4:E9"/>
    <mergeCell ref="F4:F9"/>
  </mergeCells>
  <conditionalFormatting sqref="D11:D40">
    <cfRule type="cellIs" dxfId="0" priority="1" stopIfTrue="1" operator="equal">
      <formula>0</formula>
    </cfRule>
  </conditionalFormatting>
  <printOptions horizontalCentered="1" verticalCentered="1"/>
  <pageMargins left="0.25" right="0.25" top="0.75" bottom="0.75" header="0.3" footer="0.3"/>
  <pageSetup paperSize="9" scale="72"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5"/>
  <sheetViews>
    <sheetView showGridLines="0" zoomScaleNormal="100" workbookViewId="0">
      <selection activeCell="F41" sqref="F41"/>
    </sheetView>
  </sheetViews>
  <sheetFormatPr defaultRowHeight="12.75" customHeight="1"/>
  <cols>
    <col min="1" max="1" width="18.140625" style="4" customWidth="1"/>
    <col min="2" max="3" width="16.7109375" style="2" customWidth="1"/>
    <col min="4" max="4" width="16.7109375" style="3" customWidth="1"/>
    <col min="5" max="6" width="16.7109375" style="2" customWidth="1"/>
    <col min="7" max="9" width="9.140625" style="4"/>
    <col min="10" max="10" width="14.85546875" style="4" customWidth="1"/>
    <col min="11" max="11" width="9.140625" style="4"/>
    <col min="12" max="12" width="9" style="4" bestFit="1" customWidth="1"/>
    <col min="13" max="13" width="4.5703125" style="4" bestFit="1" customWidth="1"/>
    <col min="14" max="14" width="9" style="4" bestFit="1" customWidth="1"/>
    <col min="15" max="16384" width="9.140625" style="4"/>
  </cols>
  <sheetData>
    <row r="1" spans="1:19" ht="12.75" customHeight="1">
      <c r="A1" s="1">
        <v>42415</v>
      </c>
    </row>
    <row r="2" spans="1:19" ht="12.75" customHeight="1">
      <c r="A2" s="5" t="s">
        <v>129</v>
      </c>
      <c r="B2" s="6"/>
      <c r="C2" s="6"/>
      <c r="D2" s="7"/>
      <c r="E2" s="6"/>
      <c r="F2" s="6"/>
      <c r="S2" s="8"/>
    </row>
    <row r="3" spans="1:19" ht="12.75" customHeight="1">
      <c r="S3" s="8"/>
    </row>
    <row r="4" spans="1:19" ht="12.75" customHeight="1">
      <c r="A4" s="96" t="s">
        <v>0</v>
      </c>
      <c r="B4" s="93" t="s">
        <v>105</v>
      </c>
      <c r="C4" s="93" t="s">
        <v>106</v>
      </c>
      <c r="D4" s="98" t="s">
        <v>107</v>
      </c>
      <c r="E4" s="93" t="s">
        <v>108</v>
      </c>
      <c r="F4" s="93" t="s">
        <v>109</v>
      </c>
      <c r="S4" s="8"/>
    </row>
    <row r="5" spans="1:19" ht="12.75" customHeight="1">
      <c r="A5" s="96"/>
      <c r="B5" s="94"/>
      <c r="C5" s="94"/>
      <c r="D5" s="99"/>
      <c r="E5" s="94"/>
      <c r="F5" s="94"/>
      <c r="S5" s="8"/>
    </row>
    <row r="6" spans="1:19" ht="12.75" customHeight="1">
      <c r="A6" s="96"/>
      <c r="B6" s="94"/>
      <c r="C6" s="94"/>
      <c r="D6" s="99"/>
      <c r="E6" s="94"/>
      <c r="F6" s="94"/>
      <c r="S6" s="8"/>
    </row>
    <row r="7" spans="1:19" ht="12.75" customHeight="1">
      <c r="A7" s="96"/>
      <c r="B7" s="94"/>
      <c r="C7" s="94"/>
      <c r="D7" s="99"/>
      <c r="E7" s="94"/>
      <c r="F7" s="94"/>
      <c r="S7" s="8"/>
    </row>
    <row r="8" spans="1:19" ht="12.75" customHeight="1">
      <c r="A8" s="96"/>
      <c r="B8" s="94"/>
      <c r="C8" s="94"/>
      <c r="D8" s="99"/>
      <c r="E8" s="94"/>
      <c r="F8" s="94"/>
      <c r="S8" s="8"/>
    </row>
    <row r="9" spans="1:19" ht="12.75" customHeight="1" thickBot="1">
      <c r="A9" s="97"/>
      <c r="B9" s="95"/>
      <c r="C9" s="95"/>
      <c r="D9" s="100"/>
      <c r="E9" s="95"/>
      <c r="F9" s="95"/>
      <c r="S9" s="8"/>
    </row>
    <row r="10" spans="1:19" ht="12.75" customHeight="1">
      <c r="A10" s="11"/>
      <c r="B10" s="13"/>
      <c r="C10" s="13"/>
      <c r="D10" s="14"/>
      <c r="E10" s="13"/>
      <c r="F10" s="13"/>
      <c r="S10" s="8"/>
    </row>
    <row r="11" spans="1:19" ht="12.75" customHeight="1">
      <c r="A11" s="15" t="s">
        <v>130</v>
      </c>
      <c r="B11" s="16">
        <v>30</v>
      </c>
      <c r="C11" s="17">
        <v>30</v>
      </c>
      <c r="D11" s="18" t="s">
        <v>54</v>
      </c>
      <c r="E11" s="17">
        <v>30</v>
      </c>
      <c r="F11" s="16" t="s">
        <v>1</v>
      </c>
      <c r="S11" s="8"/>
    </row>
    <row r="12" spans="1:19" ht="12.75" customHeight="1">
      <c r="A12" s="15" t="s">
        <v>2</v>
      </c>
      <c r="B12" s="16">
        <v>25</v>
      </c>
      <c r="C12" s="17">
        <v>25</v>
      </c>
      <c r="D12" s="18" t="s">
        <v>54</v>
      </c>
      <c r="E12" s="17">
        <v>25</v>
      </c>
      <c r="F12" s="16" t="s">
        <v>3</v>
      </c>
      <c r="S12" s="8"/>
    </row>
    <row r="13" spans="1:19" ht="12.75" customHeight="1">
      <c r="A13" s="15" t="s">
        <v>131</v>
      </c>
      <c r="B13" s="16" t="s">
        <v>244</v>
      </c>
      <c r="C13" s="17">
        <v>33.99</v>
      </c>
      <c r="D13" s="18" t="s">
        <v>54</v>
      </c>
      <c r="E13" s="17">
        <v>33.99</v>
      </c>
      <c r="F13" s="16" t="s">
        <v>1</v>
      </c>
      <c r="S13" s="8"/>
    </row>
    <row r="14" spans="1:19" ht="12.75" customHeight="1">
      <c r="A14" s="15" t="s">
        <v>5</v>
      </c>
      <c r="B14" s="16">
        <v>15</v>
      </c>
      <c r="C14" s="17">
        <v>15</v>
      </c>
      <c r="D14" s="17">
        <v>11.2</v>
      </c>
      <c r="E14" s="17">
        <v>26.2</v>
      </c>
      <c r="F14" s="16" t="s">
        <v>1</v>
      </c>
    </row>
    <row r="15" spans="1:19" ht="12.75" customHeight="1">
      <c r="A15" s="15" t="s">
        <v>132</v>
      </c>
      <c r="B15" s="16">
        <v>21</v>
      </c>
      <c r="C15" s="17">
        <v>21</v>
      </c>
      <c r="D15" s="17" t="s">
        <v>54</v>
      </c>
      <c r="E15" s="17">
        <v>21</v>
      </c>
      <c r="F15" s="16" t="s">
        <v>1</v>
      </c>
    </row>
    <row r="16" spans="1:19" ht="12.75" customHeight="1">
      <c r="A16" s="15" t="s">
        <v>6</v>
      </c>
      <c r="B16" s="16">
        <v>19</v>
      </c>
      <c r="C16" s="16">
        <v>19</v>
      </c>
      <c r="D16" s="16" t="s">
        <v>54</v>
      </c>
      <c r="E16" s="16">
        <v>19</v>
      </c>
      <c r="F16" s="16" t="s">
        <v>1</v>
      </c>
      <c r="G16" s="19"/>
    </row>
    <row r="17" spans="1:6" ht="12.75" customHeight="1">
      <c r="A17" s="15" t="s">
        <v>7</v>
      </c>
      <c r="B17" s="16">
        <v>24.5</v>
      </c>
      <c r="C17" s="17">
        <v>24.5</v>
      </c>
      <c r="D17" s="17" t="s">
        <v>54</v>
      </c>
      <c r="E17" s="17">
        <v>24.5</v>
      </c>
      <c r="F17" s="16" t="s">
        <v>3</v>
      </c>
    </row>
    <row r="18" spans="1:6" ht="12.75" customHeight="1">
      <c r="A18" s="15" t="s">
        <v>133</v>
      </c>
      <c r="B18" s="16">
        <v>21</v>
      </c>
      <c r="C18" s="17">
        <v>21</v>
      </c>
      <c r="D18" s="17" t="s">
        <v>54</v>
      </c>
      <c r="E18" s="17">
        <v>21</v>
      </c>
      <c r="F18" s="16" t="s">
        <v>3</v>
      </c>
    </row>
    <row r="19" spans="1:6" ht="12.75" customHeight="1">
      <c r="A19" s="15" t="s">
        <v>8</v>
      </c>
      <c r="B19" s="16">
        <v>20</v>
      </c>
      <c r="C19" s="17">
        <v>20</v>
      </c>
      <c r="D19" s="17" t="s">
        <v>54</v>
      </c>
      <c r="E19" s="17">
        <v>20</v>
      </c>
      <c r="F19" s="16" t="s">
        <v>3</v>
      </c>
    </row>
    <row r="20" spans="1:6" ht="12.75" customHeight="1">
      <c r="A20" s="15" t="s">
        <v>134</v>
      </c>
      <c r="B20" s="16" t="s">
        <v>245</v>
      </c>
      <c r="C20" s="17">
        <v>37.996200000000002</v>
      </c>
      <c r="D20" s="17" t="s">
        <v>54</v>
      </c>
      <c r="E20" s="17">
        <v>37.996200000000002</v>
      </c>
      <c r="F20" s="16" t="s">
        <v>1</v>
      </c>
    </row>
    <row r="21" spans="1:6" ht="12.75" customHeight="1">
      <c r="A21" s="15" t="s">
        <v>135</v>
      </c>
      <c r="B21" s="16" t="s">
        <v>246</v>
      </c>
      <c r="C21" s="17">
        <v>15.824999999999999</v>
      </c>
      <c r="D21" s="17">
        <v>14.35</v>
      </c>
      <c r="E21" s="17">
        <v>30.175000000000001</v>
      </c>
      <c r="F21" s="16" t="s">
        <v>3</v>
      </c>
    </row>
    <row r="22" spans="1:6" ht="12.75" customHeight="1">
      <c r="A22" s="15" t="s">
        <v>29</v>
      </c>
      <c r="B22" s="16">
        <v>26</v>
      </c>
      <c r="C22" s="17">
        <v>26</v>
      </c>
      <c r="D22" s="17" t="s">
        <v>54</v>
      </c>
      <c r="E22" s="17">
        <v>26</v>
      </c>
      <c r="F22" s="16" t="s">
        <v>1</v>
      </c>
    </row>
    <row r="23" spans="1:6" ht="12.75" customHeight="1">
      <c r="A23" s="15" t="s">
        <v>136</v>
      </c>
      <c r="B23" s="16">
        <v>19</v>
      </c>
      <c r="C23" s="17">
        <v>19</v>
      </c>
      <c r="D23" s="17" t="s">
        <v>54</v>
      </c>
      <c r="E23" s="17">
        <v>19</v>
      </c>
      <c r="F23" s="16" t="s">
        <v>1</v>
      </c>
    </row>
    <row r="24" spans="1:6" ht="12.75" customHeight="1">
      <c r="A24" s="15" t="s">
        <v>137</v>
      </c>
      <c r="B24" s="16">
        <v>20</v>
      </c>
      <c r="C24" s="17">
        <v>20</v>
      </c>
      <c r="D24" s="17" t="s">
        <v>54</v>
      </c>
      <c r="E24" s="17">
        <v>20</v>
      </c>
      <c r="F24" s="16" t="s">
        <v>1</v>
      </c>
    </row>
    <row r="25" spans="1:6" ht="12.75" customHeight="1">
      <c r="A25" s="15" t="s">
        <v>10</v>
      </c>
      <c r="B25" s="16">
        <v>12.5</v>
      </c>
      <c r="C25" s="17">
        <v>12.5</v>
      </c>
      <c r="D25" s="17" t="s">
        <v>54</v>
      </c>
      <c r="E25" s="17">
        <v>12.5</v>
      </c>
      <c r="F25" s="16" t="s">
        <v>1</v>
      </c>
    </row>
    <row r="26" spans="1:6" s="19" customFormat="1" ht="12.75" customHeight="1">
      <c r="A26" s="15" t="s">
        <v>138</v>
      </c>
      <c r="B26" s="16">
        <v>26.5</v>
      </c>
      <c r="C26" s="16">
        <v>26.5</v>
      </c>
      <c r="D26" s="16">
        <v>0</v>
      </c>
      <c r="E26" s="16">
        <v>26.5</v>
      </c>
      <c r="F26" s="16" t="s">
        <v>1</v>
      </c>
    </row>
    <row r="27" spans="1:6" ht="12.75" customHeight="1">
      <c r="A27" s="15" t="s">
        <v>140</v>
      </c>
      <c r="B27" s="16">
        <v>27.5</v>
      </c>
      <c r="C27" s="17">
        <v>27.392749999999999</v>
      </c>
      <c r="D27" s="17">
        <v>3.9</v>
      </c>
      <c r="E27" s="17">
        <v>31.292750000000002</v>
      </c>
      <c r="F27" s="16" t="s">
        <v>3</v>
      </c>
    </row>
    <row r="28" spans="1:6" ht="12.75" customHeight="1">
      <c r="A28" s="15" t="s">
        <v>139</v>
      </c>
      <c r="B28" s="16" t="s">
        <v>250</v>
      </c>
      <c r="C28" s="17">
        <v>26.17</v>
      </c>
      <c r="D28" s="17">
        <v>10.82</v>
      </c>
      <c r="E28" s="17">
        <v>36.99</v>
      </c>
      <c r="F28" s="16" t="s">
        <v>1</v>
      </c>
    </row>
    <row r="29" spans="1:6" ht="12.75" customHeight="1">
      <c r="A29" s="15" t="s">
        <v>12</v>
      </c>
      <c r="B29" s="16">
        <v>22</v>
      </c>
      <c r="C29" s="17">
        <v>22</v>
      </c>
      <c r="D29" s="17">
        <v>2.2000000000000002</v>
      </c>
      <c r="E29" s="17">
        <v>24.2</v>
      </c>
      <c r="F29" s="16" t="s">
        <v>1</v>
      </c>
    </row>
    <row r="30" spans="1:6" ht="12.75" customHeight="1">
      <c r="A30" s="15" t="s">
        <v>249</v>
      </c>
      <c r="B30" s="16">
        <v>15</v>
      </c>
      <c r="C30" s="17">
        <v>15</v>
      </c>
      <c r="D30" s="17" t="s">
        <v>54</v>
      </c>
      <c r="E30" s="17">
        <v>15</v>
      </c>
      <c r="F30" s="16" t="s">
        <v>3</v>
      </c>
    </row>
    <row r="31" spans="1:6" ht="12.75" customHeight="1">
      <c r="A31" s="15" t="s">
        <v>141</v>
      </c>
      <c r="B31" s="16" t="s">
        <v>247</v>
      </c>
      <c r="C31" s="17">
        <v>22.47</v>
      </c>
      <c r="D31" s="17">
        <v>6.75</v>
      </c>
      <c r="E31" s="17">
        <v>29.22</v>
      </c>
      <c r="F31" s="16" t="s">
        <v>1</v>
      </c>
    </row>
    <row r="32" spans="1:6" ht="12.75" customHeight="1">
      <c r="A32" s="15" t="s">
        <v>49</v>
      </c>
      <c r="B32" s="16">
        <v>30</v>
      </c>
      <c r="C32" s="17">
        <v>30</v>
      </c>
      <c r="D32" s="17" t="s">
        <v>54</v>
      </c>
      <c r="E32" s="17">
        <v>30</v>
      </c>
      <c r="F32" s="16" t="s">
        <v>1</v>
      </c>
    </row>
    <row r="33" spans="1:6" ht="12.75" customHeight="1">
      <c r="A33" s="15" t="s">
        <v>142</v>
      </c>
      <c r="B33" s="16">
        <v>25</v>
      </c>
      <c r="C33" s="17">
        <v>25</v>
      </c>
      <c r="D33" s="17" t="s">
        <v>54</v>
      </c>
      <c r="E33" s="17">
        <v>25</v>
      </c>
      <c r="F33" s="16" t="s">
        <v>1</v>
      </c>
    </row>
    <row r="34" spans="1:6" ht="12.75" customHeight="1">
      <c r="A34" s="15" t="s">
        <v>143</v>
      </c>
      <c r="B34" s="16">
        <v>28</v>
      </c>
      <c r="C34" s="17">
        <v>28</v>
      </c>
      <c r="D34" s="17" t="s">
        <v>54</v>
      </c>
      <c r="E34" s="17">
        <v>28</v>
      </c>
      <c r="F34" s="16" t="s">
        <v>3</v>
      </c>
    </row>
    <row r="35" spans="1:6" ht="12.75" customHeight="1">
      <c r="A35" s="15" t="s">
        <v>16</v>
      </c>
      <c r="B35" s="16">
        <v>27</v>
      </c>
      <c r="C35" s="17">
        <v>27</v>
      </c>
      <c r="D35" s="17" t="s">
        <v>54</v>
      </c>
      <c r="E35" s="17">
        <v>27</v>
      </c>
      <c r="F35" s="16" t="s">
        <v>1</v>
      </c>
    </row>
    <row r="36" spans="1:6" ht="12.75" customHeight="1">
      <c r="A36" s="15" t="s">
        <v>144</v>
      </c>
      <c r="B36" s="16">
        <v>19</v>
      </c>
      <c r="C36" s="17">
        <v>19</v>
      </c>
      <c r="D36" s="17" t="s">
        <v>54</v>
      </c>
      <c r="E36" s="17">
        <v>19</v>
      </c>
      <c r="F36" s="16" t="s">
        <v>3</v>
      </c>
    </row>
    <row r="37" spans="1:6" ht="12.75" customHeight="1">
      <c r="A37" s="15" t="s">
        <v>145</v>
      </c>
      <c r="B37" s="16" t="s">
        <v>251</v>
      </c>
      <c r="C37" s="17">
        <v>30</v>
      </c>
      <c r="D37" s="17">
        <v>1.5</v>
      </c>
      <c r="E37" s="17">
        <v>31.5</v>
      </c>
      <c r="F37" s="16" t="s">
        <v>1</v>
      </c>
    </row>
    <row r="38" spans="1:6" ht="12.75" customHeight="1">
      <c r="A38" s="15" t="s">
        <v>18</v>
      </c>
      <c r="B38" s="16">
        <v>22</v>
      </c>
      <c r="C38" s="17">
        <v>22</v>
      </c>
      <c r="D38" s="17" t="s">
        <v>54</v>
      </c>
      <c r="E38" s="17">
        <v>22</v>
      </c>
      <c r="F38" s="16" t="s">
        <v>3</v>
      </c>
    </row>
    <row r="39" spans="1:6" ht="12.75" customHeight="1">
      <c r="A39" s="15" t="s">
        <v>50</v>
      </c>
      <c r="B39" s="16">
        <v>17</v>
      </c>
      <c r="C39" s="17">
        <v>17</v>
      </c>
      <c r="D39" s="17" t="s">
        <v>54</v>
      </c>
      <c r="E39" s="17">
        <v>17</v>
      </c>
      <c r="F39" s="16" t="s">
        <v>3</v>
      </c>
    </row>
    <row r="40" spans="1:6" ht="12.75" customHeight="1">
      <c r="A40" s="15" t="s">
        <v>19</v>
      </c>
      <c r="B40" s="16">
        <v>30</v>
      </c>
      <c r="C40" s="17">
        <v>30</v>
      </c>
      <c r="D40" s="17" t="s">
        <v>54</v>
      </c>
      <c r="E40" s="17">
        <v>30</v>
      </c>
      <c r="F40" s="16" t="s">
        <v>1</v>
      </c>
    </row>
    <row r="41" spans="1:6" ht="12.75" customHeight="1">
      <c r="A41" s="15" t="s">
        <v>20</v>
      </c>
      <c r="B41" s="16">
        <v>22</v>
      </c>
      <c r="C41" s="17">
        <v>22</v>
      </c>
      <c r="D41" s="17" t="s">
        <v>54</v>
      </c>
      <c r="E41" s="17">
        <v>22</v>
      </c>
      <c r="F41" s="16" t="s">
        <v>3</v>
      </c>
    </row>
    <row r="42" spans="1:6" ht="12.75" customHeight="1">
      <c r="A42" s="15" t="s">
        <v>146</v>
      </c>
      <c r="B42" s="16">
        <v>8.5</v>
      </c>
      <c r="C42" s="17">
        <v>6.7023710000000003</v>
      </c>
      <c r="D42" s="17">
        <v>14.446211</v>
      </c>
      <c r="E42" s="17">
        <v>21.148581</v>
      </c>
      <c r="F42" s="16" t="s">
        <v>3</v>
      </c>
    </row>
    <row r="43" spans="1:6" ht="12.75" customHeight="1">
      <c r="A43" s="15" t="s">
        <v>21</v>
      </c>
      <c r="B43" s="16">
        <v>20</v>
      </c>
      <c r="C43" s="17">
        <v>20</v>
      </c>
      <c r="D43" s="18" t="s">
        <v>54</v>
      </c>
      <c r="E43" s="17">
        <v>20</v>
      </c>
      <c r="F43" s="16" t="s">
        <v>3</v>
      </c>
    </row>
    <row r="44" spans="1:6" ht="12.75" customHeight="1">
      <c r="A44" s="20" t="s">
        <v>147</v>
      </c>
      <c r="B44" s="21">
        <v>21</v>
      </c>
      <c r="C44" s="22">
        <v>21</v>
      </c>
      <c r="D44" s="22" t="s">
        <v>54</v>
      </c>
      <c r="E44" s="22">
        <v>21</v>
      </c>
      <c r="F44" s="21" t="s">
        <v>1</v>
      </c>
    </row>
    <row r="45" spans="1:6" ht="12.75" customHeight="1">
      <c r="A45" s="20" t="s">
        <v>148</v>
      </c>
      <c r="B45" s="21">
        <v>35</v>
      </c>
      <c r="C45" s="22">
        <v>32.805500000000002</v>
      </c>
      <c r="D45" s="22">
        <v>6.27</v>
      </c>
      <c r="E45" s="22">
        <v>39.075499999999998</v>
      </c>
      <c r="F45" s="21" t="s">
        <v>1</v>
      </c>
    </row>
    <row r="46" spans="1:6" ht="12.75" customHeight="1" thickBot="1">
      <c r="A46" s="23"/>
      <c r="B46" s="24"/>
      <c r="C46" s="25"/>
      <c r="D46" s="25"/>
      <c r="E46" s="25"/>
      <c r="F46" s="24"/>
    </row>
    <row r="47" spans="1:6" ht="12.75" customHeight="1">
      <c r="A47" s="20"/>
      <c r="B47" s="21"/>
      <c r="C47" s="22"/>
      <c r="D47" s="22"/>
      <c r="E47" s="22"/>
      <c r="F47" s="21"/>
    </row>
    <row r="48" spans="1:6" s="29" customFormat="1" ht="12.75" customHeight="1">
      <c r="A48" s="26"/>
      <c r="B48" s="27"/>
      <c r="C48" s="27"/>
      <c r="D48" s="28"/>
      <c r="E48" s="27"/>
      <c r="F48" s="27"/>
    </row>
    <row r="49" spans="1:6" s="29" customFormat="1" ht="12.75" customHeight="1">
      <c r="A49" s="30"/>
      <c r="B49" s="31"/>
      <c r="C49" s="27"/>
      <c r="D49" s="28"/>
      <c r="E49" s="27"/>
      <c r="F49" s="27"/>
    </row>
    <row r="50" spans="1:6" s="29" customFormat="1" ht="12.75" customHeight="1">
      <c r="A50" s="26"/>
      <c r="B50" s="27"/>
      <c r="C50" s="27"/>
      <c r="D50" s="28"/>
      <c r="E50" s="27"/>
      <c r="F50" s="27"/>
    </row>
    <row r="51" spans="1:6" s="29" customFormat="1" ht="12.75" customHeight="1">
      <c r="A51" s="26"/>
      <c r="B51" s="27"/>
      <c r="C51" s="27"/>
      <c r="D51" s="28"/>
      <c r="E51" s="27"/>
      <c r="F51" s="27"/>
    </row>
    <row r="52" spans="1:6" s="33" customFormat="1" ht="12" customHeight="1">
      <c r="A52" s="32"/>
      <c r="B52" s="32"/>
      <c r="C52" s="32"/>
      <c r="D52" s="32"/>
      <c r="E52" s="32"/>
      <c r="F52" s="32"/>
    </row>
    <row r="53" spans="1:6" s="33" customFormat="1" ht="12" customHeight="1">
      <c r="A53" s="32"/>
      <c r="B53" s="32"/>
      <c r="C53" s="32"/>
      <c r="D53" s="32"/>
      <c r="E53" s="32"/>
      <c r="F53" s="32"/>
    </row>
    <row r="54" spans="1:6" s="33" customFormat="1" ht="12" customHeight="1">
      <c r="A54" s="32"/>
      <c r="B54" s="32"/>
      <c r="C54" s="32"/>
      <c r="D54" s="32"/>
      <c r="E54" s="32"/>
      <c r="F54" s="32"/>
    </row>
    <row r="55" spans="1:6" s="33" customFormat="1" ht="12" customHeight="1">
      <c r="A55" s="32"/>
      <c r="B55" s="32"/>
      <c r="C55" s="32"/>
      <c r="D55" s="32"/>
      <c r="E55" s="32"/>
      <c r="F55" s="32"/>
    </row>
    <row r="56" spans="1:6" s="33" customFormat="1" ht="12" customHeight="1">
      <c r="A56" s="32"/>
      <c r="B56" s="32"/>
      <c r="C56" s="32"/>
      <c r="D56" s="32"/>
      <c r="E56" s="32"/>
      <c r="F56" s="32"/>
    </row>
    <row r="57" spans="1:6" s="33" customFormat="1" ht="12" customHeight="1">
      <c r="A57" s="32"/>
      <c r="B57" s="32"/>
      <c r="C57" s="32"/>
      <c r="D57" s="32"/>
      <c r="E57" s="32"/>
      <c r="F57" s="32"/>
    </row>
    <row r="58" spans="1:6" s="33" customFormat="1" ht="12" customHeight="1">
      <c r="A58" s="32"/>
      <c r="B58" s="32"/>
      <c r="C58" s="32"/>
      <c r="D58" s="32"/>
      <c r="E58" s="32"/>
      <c r="F58" s="32"/>
    </row>
    <row r="59" spans="1:6" s="33" customFormat="1" ht="12" customHeight="1">
      <c r="A59" s="32"/>
      <c r="B59" s="32"/>
      <c r="C59" s="32"/>
      <c r="D59" s="32"/>
      <c r="E59" s="32"/>
      <c r="F59" s="32"/>
    </row>
    <row r="60" spans="1:6" s="33" customFormat="1" ht="12" customHeight="1">
      <c r="A60" s="32"/>
      <c r="B60" s="32"/>
      <c r="C60" s="32"/>
      <c r="D60" s="32"/>
      <c r="E60" s="32"/>
      <c r="F60" s="32"/>
    </row>
    <row r="61" spans="1:6" s="33" customFormat="1" ht="12" customHeight="1">
      <c r="A61" s="32"/>
      <c r="B61" s="32"/>
      <c r="C61" s="32"/>
      <c r="D61" s="32"/>
      <c r="E61" s="32"/>
      <c r="F61" s="32"/>
    </row>
    <row r="62" spans="1:6" s="33" customFormat="1" ht="12" customHeight="1">
      <c r="A62" s="32"/>
      <c r="B62" s="32"/>
      <c r="C62" s="32"/>
      <c r="D62" s="32"/>
      <c r="E62" s="32"/>
      <c r="F62" s="32"/>
    </row>
    <row r="63" spans="1:6" s="33" customFormat="1" ht="12" customHeight="1">
      <c r="A63" s="32"/>
      <c r="B63" s="32"/>
      <c r="C63" s="32"/>
      <c r="D63" s="32"/>
      <c r="E63" s="32"/>
      <c r="F63" s="32"/>
    </row>
    <row r="64" spans="1:6" s="33" customFormat="1" ht="12" customHeight="1">
      <c r="A64" s="32"/>
      <c r="B64" s="32"/>
      <c r="C64" s="32"/>
      <c r="D64" s="32"/>
      <c r="E64" s="32"/>
      <c r="F64" s="32"/>
    </row>
    <row r="65" spans="1:6" s="33" customFormat="1" ht="12" customHeight="1">
      <c r="A65" s="32"/>
      <c r="B65" s="32"/>
      <c r="C65" s="32"/>
      <c r="D65" s="32"/>
      <c r="E65" s="32"/>
      <c r="F65" s="32"/>
    </row>
    <row r="66" spans="1:6" s="33" customFormat="1" ht="12" customHeight="1">
      <c r="A66" s="32"/>
      <c r="B66" s="32"/>
      <c r="C66" s="32"/>
      <c r="D66" s="32"/>
      <c r="E66" s="32"/>
      <c r="F66" s="32"/>
    </row>
    <row r="67" spans="1:6" s="33" customFormat="1" ht="12" customHeight="1">
      <c r="A67" s="32"/>
      <c r="B67" s="32"/>
      <c r="C67" s="32"/>
      <c r="D67" s="32"/>
      <c r="E67" s="32"/>
      <c r="F67" s="32"/>
    </row>
    <row r="68" spans="1:6" s="33" customFormat="1" ht="12" customHeight="1">
      <c r="A68" s="34"/>
      <c r="B68" s="34"/>
      <c r="C68" s="34"/>
      <c r="D68" s="34"/>
      <c r="E68" s="34"/>
      <c r="F68" s="34"/>
    </row>
    <row r="69" spans="1:6" s="29" customFormat="1" ht="12" customHeight="1">
      <c r="A69" s="26"/>
      <c r="B69" s="27"/>
      <c r="C69" s="27"/>
      <c r="D69" s="28"/>
      <c r="E69" s="27"/>
      <c r="F69" s="27"/>
    </row>
    <row r="70" spans="1:6" s="29" customFormat="1" ht="12" customHeight="1">
      <c r="A70" s="32"/>
      <c r="B70" s="35"/>
      <c r="C70" s="35"/>
      <c r="D70" s="35"/>
      <c r="E70" s="35"/>
      <c r="F70" s="35"/>
    </row>
    <row r="71" spans="1:6" s="29" customFormat="1" ht="12" customHeight="1">
      <c r="A71" s="32"/>
      <c r="B71" s="32"/>
      <c r="C71" s="32"/>
      <c r="D71" s="32"/>
      <c r="E71" s="32"/>
      <c r="F71" s="32"/>
    </row>
    <row r="72" spans="1:6" s="29" customFormat="1" ht="12" customHeight="1">
      <c r="A72" s="32"/>
      <c r="B72" s="32"/>
      <c r="C72" s="32"/>
      <c r="D72" s="32"/>
      <c r="E72" s="32"/>
      <c r="F72" s="32"/>
    </row>
    <row r="73" spans="1:6" s="29" customFormat="1" ht="12" customHeight="1">
      <c r="A73" s="32"/>
      <c r="B73" s="32"/>
      <c r="C73" s="32"/>
      <c r="D73" s="32"/>
      <c r="E73" s="32"/>
      <c r="F73" s="32"/>
    </row>
    <row r="74" spans="1:6" s="29" customFormat="1" ht="12" customHeight="1">
      <c r="A74" s="32"/>
      <c r="B74" s="32"/>
      <c r="C74" s="32"/>
      <c r="D74" s="32"/>
      <c r="E74" s="32"/>
      <c r="F74" s="32"/>
    </row>
    <row r="75" spans="1:6" s="29" customFormat="1" ht="12" customHeight="1">
      <c r="A75" s="32"/>
      <c r="B75" s="32"/>
      <c r="C75" s="32"/>
      <c r="D75" s="32"/>
      <c r="E75" s="32"/>
      <c r="F75" s="32"/>
    </row>
    <row r="76" spans="1:6" s="29" customFormat="1" ht="12" customHeight="1">
      <c r="A76" s="32"/>
      <c r="B76" s="35"/>
      <c r="C76" s="35"/>
      <c r="D76" s="35"/>
      <c r="E76" s="35"/>
      <c r="F76" s="35"/>
    </row>
    <row r="77" spans="1:6" s="29" customFormat="1" ht="12" customHeight="1">
      <c r="A77" s="32"/>
      <c r="B77" s="32"/>
      <c r="C77" s="32"/>
      <c r="D77" s="32"/>
      <c r="E77" s="32"/>
      <c r="F77" s="32"/>
    </row>
    <row r="78" spans="1:6" s="29" customFormat="1" ht="12" customHeight="1">
      <c r="A78" s="32"/>
      <c r="B78" s="32"/>
      <c r="C78" s="32"/>
      <c r="D78" s="32"/>
      <c r="E78" s="32"/>
      <c r="F78" s="32"/>
    </row>
    <row r="79" spans="1:6" s="29" customFormat="1" ht="12" customHeight="1">
      <c r="A79" s="32"/>
      <c r="B79" s="32"/>
      <c r="C79" s="32"/>
      <c r="D79" s="32"/>
      <c r="E79" s="32"/>
      <c r="F79" s="32"/>
    </row>
    <row r="80" spans="1:6" s="29" customFormat="1" ht="12" customHeight="1">
      <c r="A80" s="32"/>
      <c r="B80" s="32"/>
      <c r="C80" s="32"/>
      <c r="D80" s="32"/>
      <c r="E80" s="32"/>
      <c r="F80" s="32"/>
    </row>
    <row r="81" spans="1:6" s="29" customFormat="1" ht="12" customHeight="1">
      <c r="A81" s="32"/>
      <c r="B81" s="35"/>
      <c r="C81" s="35"/>
      <c r="D81" s="35"/>
      <c r="E81" s="35"/>
      <c r="F81" s="35"/>
    </row>
    <row r="82" spans="1:6" s="29" customFormat="1" ht="12" customHeight="1">
      <c r="A82" s="35"/>
      <c r="B82" s="35"/>
      <c r="C82" s="35"/>
      <c r="D82" s="35"/>
      <c r="E82" s="35"/>
      <c r="F82" s="35"/>
    </row>
    <row r="83" spans="1:6" s="29" customFormat="1" ht="12" customHeight="1">
      <c r="A83" s="35"/>
      <c r="B83" s="35"/>
      <c r="C83" s="35"/>
      <c r="D83" s="35"/>
      <c r="E83" s="35"/>
      <c r="F83" s="35"/>
    </row>
    <row r="84" spans="1:6" s="29" customFormat="1" ht="12" customHeight="1">
      <c r="A84" s="35"/>
      <c r="B84" s="35"/>
      <c r="C84" s="35"/>
      <c r="D84" s="35"/>
      <c r="E84" s="35"/>
      <c r="F84" s="35"/>
    </row>
    <row r="85" spans="1:6" s="29" customFormat="1" ht="12" customHeight="1">
      <c r="A85" s="35"/>
      <c r="B85" s="35"/>
      <c r="C85" s="35"/>
      <c r="D85" s="35"/>
      <c r="E85" s="35"/>
      <c r="F85" s="35"/>
    </row>
    <row r="86" spans="1:6" s="29" customFormat="1" ht="12" customHeight="1">
      <c r="A86" s="35"/>
      <c r="B86" s="35"/>
      <c r="C86" s="35"/>
      <c r="D86" s="35"/>
      <c r="E86" s="35"/>
      <c r="F86" s="35"/>
    </row>
    <row r="87" spans="1:6" s="29" customFormat="1" ht="12" customHeight="1">
      <c r="A87" s="35"/>
      <c r="B87" s="35"/>
      <c r="C87" s="35"/>
      <c r="D87" s="35"/>
      <c r="E87" s="35"/>
      <c r="F87" s="35"/>
    </row>
    <row r="88" spans="1:6" s="29" customFormat="1" ht="12" customHeight="1">
      <c r="A88" s="32"/>
      <c r="B88" s="32"/>
      <c r="C88" s="32"/>
      <c r="D88" s="32"/>
      <c r="E88" s="32"/>
      <c r="F88" s="32"/>
    </row>
    <row r="89" spans="1:6" s="29" customFormat="1" ht="12" customHeight="1">
      <c r="A89" s="32"/>
      <c r="B89" s="32"/>
      <c r="C89" s="32"/>
      <c r="D89" s="32"/>
      <c r="E89" s="32"/>
      <c r="F89" s="32"/>
    </row>
    <row r="90" spans="1:6" s="29" customFormat="1" ht="12" customHeight="1">
      <c r="A90" s="32"/>
      <c r="B90" s="32"/>
      <c r="C90" s="32"/>
      <c r="D90" s="32"/>
      <c r="E90" s="32"/>
      <c r="F90" s="32"/>
    </row>
    <row r="91" spans="1:6" s="29" customFormat="1" ht="12" customHeight="1">
      <c r="A91" s="32"/>
      <c r="B91" s="32"/>
      <c r="C91" s="32"/>
      <c r="D91" s="32"/>
      <c r="E91" s="32"/>
      <c r="F91" s="32"/>
    </row>
    <row r="92" spans="1:6" s="29" customFormat="1" ht="12" customHeight="1">
      <c r="A92" s="32"/>
      <c r="B92" s="32"/>
      <c r="C92" s="32"/>
      <c r="D92" s="32"/>
      <c r="E92" s="32"/>
      <c r="F92" s="32"/>
    </row>
    <row r="93" spans="1:6" s="29" customFormat="1" ht="12" customHeight="1">
      <c r="A93" s="32"/>
      <c r="B93" s="32"/>
      <c r="C93" s="32"/>
      <c r="D93" s="32"/>
      <c r="E93" s="32"/>
      <c r="F93" s="32"/>
    </row>
    <row r="94" spans="1:6" s="29" customFormat="1" ht="12" customHeight="1">
      <c r="A94" s="32"/>
      <c r="B94" s="32"/>
      <c r="C94" s="32"/>
      <c r="D94" s="32"/>
      <c r="E94" s="32"/>
      <c r="F94" s="32"/>
    </row>
    <row r="95" spans="1:6" s="29" customFormat="1" ht="12" customHeight="1">
      <c r="A95" s="32"/>
      <c r="B95" s="32"/>
      <c r="C95" s="32"/>
      <c r="D95" s="32"/>
      <c r="E95" s="32"/>
      <c r="F95" s="32"/>
    </row>
    <row r="96" spans="1:6" s="29" customFormat="1" ht="12" customHeight="1">
      <c r="A96" s="32"/>
      <c r="B96" s="32"/>
      <c r="C96" s="32"/>
      <c r="D96" s="32"/>
      <c r="E96" s="32"/>
      <c r="F96" s="32"/>
    </row>
    <row r="97" spans="1:6" s="29" customFormat="1" ht="12" customHeight="1">
      <c r="A97" s="32"/>
      <c r="B97" s="32"/>
      <c r="C97" s="32"/>
      <c r="D97" s="32"/>
      <c r="E97" s="32"/>
      <c r="F97" s="32"/>
    </row>
    <row r="98" spans="1:6" s="29" customFormat="1" ht="12" customHeight="1">
      <c r="A98" s="32"/>
      <c r="B98" s="32"/>
      <c r="C98" s="32"/>
      <c r="D98" s="32"/>
      <c r="E98" s="32"/>
      <c r="F98" s="32"/>
    </row>
    <row r="99" spans="1:6" s="29" customFormat="1" ht="12" customHeight="1">
      <c r="A99" s="32"/>
      <c r="B99" s="32"/>
      <c r="C99" s="32"/>
      <c r="D99" s="32"/>
      <c r="E99" s="32"/>
      <c r="F99" s="32"/>
    </row>
    <row r="100" spans="1:6" s="29" customFormat="1" ht="12" customHeight="1">
      <c r="A100" s="32"/>
      <c r="B100" s="35"/>
      <c r="C100" s="35"/>
      <c r="D100" s="35"/>
      <c r="E100" s="35"/>
      <c r="F100" s="35"/>
    </row>
    <row r="101" spans="1:6" s="29" customFormat="1" ht="12" customHeight="1">
      <c r="A101" s="32"/>
      <c r="B101" s="35"/>
      <c r="C101" s="35"/>
      <c r="D101" s="35"/>
      <c r="E101" s="35"/>
      <c r="F101" s="35"/>
    </row>
    <row r="102" spans="1:6" s="29" customFormat="1" ht="12" customHeight="1">
      <c r="A102" s="32"/>
      <c r="B102" s="35"/>
      <c r="C102" s="35"/>
      <c r="D102" s="35"/>
      <c r="E102" s="35"/>
      <c r="F102" s="35"/>
    </row>
    <row r="103" spans="1:6" s="29" customFormat="1" ht="12" customHeight="1">
      <c r="A103" s="32"/>
      <c r="B103" s="32"/>
      <c r="C103" s="32"/>
      <c r="D103" s="32"/>
      <c r="E103" s="32"/>
      <c r="F103" s="32"/>
    </row>
    <row r="104" spans="1:6" s="29" customFormat="1" ht="12" customHeight="1">
      <c r="A104" s="32"/>
      <c r="B104" s="32"/>
      <c r="C104" s="32"/>
      <c r="D104" s="32"/>
      <c r="E104" s="32"/>
      <c r="F104" s="32"/>
    </row>
    <row r="105" spans="1:6" s="29" customFormat="1" ht="12" customHeight="1">
      <c r="A105" s="32"/>
      <c r="B105" s="32"/>
      <c r="C105" s="32"/>
      <c r="D105" s="32"/>
      <c r="E105" s="32"/>
      <c r="F105" s="32"/>
    </row>
    <row r="106" spans="1:6" s="29" customFormat="1" ht="12" customHeight="1">
      <c r="A106" s="32"/>
      <c r="B106" s="32"/>
      <c r="C106" s="32"/>
      <c r="D106" s="32"/>
      <c r="E106" s="32"/>
      <c r="F106" s="32"/>
    </row>
    <row r="107" spans="1:6" s="29" customFormat="1" ht="12" customHeight="1">
      <c r="A107" s="32"/>
      <c r="B107" s="32"/>
      <c r="C107" s="32"/>
      <c r="D107" s="32"/>
      <c r="E107" s="32"/>
      <c r="F107" s="32"/>
    </row>
    <row r="108" spans="1:6" s="29" customFormat="1" ht="12" customHeight="1">
      <c r="A108" s="32"/>
      <c r="B108" s="35"/>
      <c r="C108" s="35"/>
      <c r="D108" s="35"/>
      <c r="E108" s="35"/>
      <c r="F108" s="35"/>
    </row>
    <row r="109" spans="1:6" s="29" customFormat="1" ht="12" customHeight="1">
      <c r="A109" s="32"/>
      <c r="B109" s="35"/>
      <c r="C109" s="35"/>
      <c r="D109" s="35"/>
      <c r="E109" s="35"/>
      <c r="F109" s="35"/>
    </row>
    <row r="110" spans="1:6" s="29" customFormat="1" ht="12" customHeight="1">
      <c r="A110" s="32"/>
      <c r="B110" s="35"/>
      <c r="C110" s="35"/>
      <c r="D110" s="35"/>
      <c r="E110" s="35"/>
      <c r="F110" s="35"/>
    </row>
    <row r="112" spans="1:6" ht="12.75" customHeight="1">
      <c r="A112" s="29"/>
    </row>
    <row r="113" spans="1:1" ht="12.75" customHeight="1">
      <c r="A113" s="36"/>
    </row>
    <row r="125" spans="1:1" ht="12.75" customHeight="1">
      <c r="A125" s="37"/>
    </row>
  </sheetData>
  <mergeCells count="6">
    <mergeCell ref="F4:F9"/>
    <mergeCell ref="A4:A9"/>
    <mergeCell ref="B4:B9"/>
    <mergeCell ref="C4:C9"/>
    <mergeCell ref="D4:D9"/>
    <mergeCell ref="E4:E9"/>
  </mergeCells>
  <printOptions horizontalCentered="1" verticalCentered="1"/>
  <pageMargins left="0.25" right="0.25" top="0.75" bottom="0.75" header="0.3" footer="0.3"/>
  <pageSetup paperSize="9" scale="5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S124"/>
  <sheetViews>
    <sheetView showGridLines="0" topLeftCell="A4" zoomScaleNormal="100" workbookViewId="0">
      <selection activeCell="F41" sqref="F41"/>
    </sheetView>
  </sheetViews>
  <sheetFormatPr defaultRowHeight="12.75" customHeight="1"/>
  <cols>
    <col min="1" max="1" width="18.140625" style="4" customWidth="1"/>
    <col min="2" max="3" width="16.7109375" style="2" customWidth="1"/>
    <col min="4" max="4" width="16.7109375" style="3" customWidth="1"/>
    <col min="5" max="6" width="16.7109375" style="2" customWidth="1"/>
    <col min="7" max="9" width="9.140625" style="4"/>
    <col min="10" max="10" width="14.85546875" style="4" customWidth="1"/>
    <col min="11" max="11" width="9.140625" style="4"/>
    <col min="12" max="12" width="9" style="4" bestFit="1" customWidth="1"/>
    <col min="13" max="13" width="4.5703125" style="4" bestFit="1" customWidth="1"/>
    <col min="14" max="14" width="9" style="4" bestFit="1" customWidth="1"/>
    <col min="15" max="16384" width="9.140625" style="4"/>
  </cols>
  <sheetData>
    <row r="1" spans="1:19" ht="12.75" customHeight="1">
      <c r="A1" s="1">
        <v>41684</v>
      </c>
    </row>
    <row r="2" spans="1:19" ht="12.75" customHeight="1">
      <c r="A2" s="5" t="s">
        <v>104</v>
      </c>
      <c r="B2" s="6"/>
      <c r="C2" s="6"/>
      <c r="D2" s="7"/>
      <c r="E2" s="6"/>
      <c r="F2" s="6"/>
      <c r="S2" s="8"/>
    </row>
    <row r="3" spans="1:19" ht="12.75" customHeight="1">
      <c r="S3" s="8"/>
    </row>
    <row r="4" spans="1:19" ht="12.75" customHeight="1">
      <c r="A4" s="9"/>
      <c r="B4" s="93" t="s">
        <v>105</v>
      </c>
      <c r="C4" s="93" t="s">
        <v>106</v>
      </c>
      <c r="D4" s="98" t="s">
        <v>107</v>
      </c>
      <c r="E4" s="93" t="s">
        <v>108</v>
      </c>
      <c r="F4" s="93" t="s">
        <v>109</v>
      </c>
      <c r="S4" s="8"/>
    </row>
    <row r="5" spans="1:19" ht="12.75" customHeight="1">
      <c r="A5" s="10"/>
      <c r="B5" s="94"/>
      <c r="C5" s="94"/>
      <c r="D5" s="99"/>
      <c r="E5" s="94"/>
      <c r="F5" s="94"/>
      <c r="S5" s="8"/>
    </row>
    <row r="6" spans="1:19" ht="12.75" customHeight="1">
      <c r="A6" s="10"/>
      <c r="B6" s="94"/>
      <c r="C6" s="94"/>
      <c r="D6" s="99"/>
      <c r="E6" s="94"/>
      <c r="F6" s="94"/>
      <c r="S6" s="8"/>
    </row>
    <row r="7" spans="1:19" ht="12.75" customHeight="1">
      <c r="A7" s="10"/>
      <c r="B7" s="94"/>
      <c r="C7" s="94"/>
      <c r="D7" s="99"/>
      <c r="E7" s="94"/>
      <c r="F7" s="94"/>
      <c r="S7" s="8"/>
    </row>
    <row r="8" spans="1:19" ht="12.75" customHeight="1">
      <c r="A8" s="11" t="s">
        <v>0</v>
      </c>
      <c r="B8" s="94"/>
      <c r="C8" s="94"/>
      <c r="D8" s="99"/>
      <c r="E8" s="94"/>
      <c r="F8" s="94"/>
      <c r="S8" s="8"/>
    </row>
    <row r="9" spans="1:19" ht="12.75" customHeight="1" thickBot="1">
      <c r="A9" s="12"/>
      <c r="B9" s="95"/>
      <c r="C9" s="95"/>
      <c r="D9" s="100"/>
      <c r="E9" s="95"/>
      <c r="F9" s="95"/>
      <c r="S9" s="8"/>
    </row>
    <row r="10" spans="1:19" ht="12.75" customHeight="1">
      <c r="A10" s="11"/>
      <c r="B10" s="13"/>
      <c r="C10" s="13"/>
      <c r="D10" s="14"/>
      <c r="E10" s="13"/>
      <c r="F10" s="13"/>
      <c r="S10" s="8"/>
    </row>
    <row r="11" spans="1:19" ht="12.75" customHeight="1">
      <c r="A11" s="15" t="s">
        <v>110</v>
      </c>
      <c r="B11" s="16">
        <v>30</v>
      </c>
      <c r="C11" s="17">
        <v>30</v>
      </c>
      <c r="D11" s="18"/>
      <c r="E11" s="17">
        <f xml:space="preserve"> C11 + D11</f>
        <v>30</v>
      </c>
      <c r="F11" s="16" t="s">
        <v>1</v>
      </c>
      <c r="S11" s="8"/>
    </row>
    <row r="12" spans="1:19" ht="12.75" customHeight="1">
      <c r="A12" s="15" t="s">
        <v>2</v>
      </c>
      <c r="B12" s="16">
        <v>25</v>
      </c>
      <c r="C12" s="17">
        <v>25</v>
      </c>
      <c r="D12" s="18"/>
      <c r="E12" s="17">
        <f xml:space="preserve"> C12 + D12</f>
        <v>25</v>
      </c>
      <c r="F12" s="16" t="s">
        <v>3</v>
      </c>
      <c r="S12" s="8"/>
    </row>
    <row r="13" spans="1:19" ht="12.75" customHeight="1">
      <c r="A13" s="15" t="s">
        <v>111</v>
      </c>
      <c r="B13" s="16" t="s">
        <v>26</v>
      </c>
      <c r="C13" s="17">
        <v>33.99</v>
      </c>
      <c r="D13" s="18"/>
      <c r="E13" s="17">
        <f xml:space="preserve"> C13 + D13</f>
        <v>33.99</v>
      </c>
      <c r="F13" s="16" t="s">
        <v>1</v>
      </c>
      <c r="S13" s="8"/>
    </row>
    <row r="14" spans="1:19" ht="12.75" customHeight="1">
      <c r="A14" s="15" t="s">
        <v>5</v>
      </c>
      <c r="B14" s="16">
        <v>15</v>
      </c>
      <c r="C14" s="17">
        <v>15</v>
      </c>
      <c r="D14" s="17">
        <v>11.25</v>
      </c>
      <c r="E14" s="17">
        <v>26.14</v>
      </c>
      <c r="F14" s="16" t="s">
        <v>1</v>
      </c>
    </row>
    <row r="15" spans="1:19" ht="12.75" customHeight="1">
      <c r="A15" s="15" t="s">
        <v>112</v>
      </c>
      <c r="B15" s="16">
        <v>20</v>
      </c>
      <c r="C15" s="17">
        <v>20</v>
      </c>
      <c r="D15" s="17"/>
      <c r="E15" s="17">
        <v>20</v>
      </c>
      <c r="F15" s="16" t="s">
        <v>1</v>
      </c>
    </row>
    <row r="16" spans="1:19" ht="12.75" customHeight="1">
      <c r="A16" s="15" t="s">
        <v>6</v>
      </c>
      <c r="B16" s="16">
        <v>19</v>
      </c>
      <c r="C16" s="16">
        <v>19</v>
      </c>
      <c r="D16" s="16"/>
      <c r="E16" s="16">
        <f xml:space="preserve"> C16 + D16</f>
        <v>19</v>
      </c>
      <c r="F16" s="16" t="s">
        <v>1</v>
      </c>
      <c r="G16" s="19"/>
    </row>
    <row r="17" spans="1:6" ht="12.75" customHeight="1">
      <c r="A17" s="15" t="s">
        <v>7</v>
      </c>
      <c r="B17" s="16">
        <v>25</v>
      </c>
      <c r="C17" s="17">
        <v>25</v>
      </c>
      <c r="D17" s="17"/>
      <c r="E17" s="17">
        <f xml:space="preserve"> C17 + D17</f>
        <v>25</v>
      </c>
      <c r="F17" s="16" t="s">
        <v>3</v>
      </c>
    </row>
    <row r="18" spans="1:6" ht="12.75" customHeight="1">
      <c r="A18" s="15" t="s">
        <v>113</v>
      </c>
      <c r="B18" s="16">
        <v>21</v>
      </c>
      <c r="C18" s="17">
        <v>21</v>
      </c>
      <c r="D18" s="17"/>
      <c r="E18" s="17">
        <f xml:space="preserve"> C18 + D18</f>
        <v>21</v>
      </c>
      <c r="F18" s="16"/>
    </row>
    <row r="19" spans="1:6" ht="12.75" customHeight="1">
      <c r="A19" s="15" t="s">
        <v>8</v>
      </c>
      <c r="B19" s="16">
        <v>24.5</v>
      </c>
      <c r="C19" s="17">
        <v>24.5</v>
      </c>
      <c r="D19" s="17"/>
      <c r="E19" s="17">
        <v>24.5</v>
      </c>
      <c r="F19" s="16" t="s">
        <v>3</v>
      </c>
    </row>
    <row r="20" spans="1:6" ht="12.75" customHeight="1">
      <c r="A20" s="15" t="s">
        <v>114</v>
      </c>
      <c r="B20" s="16">
        <v>34.43</v>
      </c>
      <c r="C20" s="17">
        <v>34.43</v>
      </c>
      <c r="D20" s="17"/>
      <c r="E20" s="17">
        <f xml:space="preserve"> C20 + D20</f>
        <v>34.43</v>
      </c>
      <c r="F20" s="16" t="s">
        <v>1</v>
      </c>
    </row>
    <row r="21" spans="1:6" ht="12.75" customHeight="1">
      <c r="A21" s="15" t="s">
        <v>115</v>
      </c>
      <c r="B21" s="16" t="s">
        <v>47</v>
      </c>
      <c r="C21" s="17" t="s">
        <v>48</v>
      </c>
      <c r="D21" s="17">
        <v>14.35</v>
      </c>
      <c r="E21" s="17">
        <v>30.175000000000001</v>
      </c>
      <c r="F21" s="16" t="s">
        <v>3</v>
      </c>
    </row>
    <row r="22" spans="1:6" ht="12.75" customHeight="1">
      <c r="A22" s="15" t="s">
        <v>29</v>
      </c>
      <c r="B22" s="16">
        <v>26</v>
      </c>
      <c r="C22" s="17">
        <v>26</v>
      </c>
      <c r="D22" s="17"/>
      <c r="E22" s="17">
        <v>26</v>
      </c>
      <c r="F22" s="16" t="s">
        <v>1</v>
      </c>
    </row>
    <row r="23" spans="1:6" ht="12.75" customHeight="1">
      <c r="A23" s="15" t="s">
        <v>116</v>
      </c>
      <c r="B23" s="16">
        <v>19</v>
      </c>
      <c r="C23" s="17">
        <v>19</v>
      </c>
      <c r="D23" s="17"/>
      <c r="E23" s="17">
        <f xml:space="preserve"> C23 + D23</f>
        <v>19</v>
      </c>
      <c r="F23" s="16" t="s">
        <v>1</v>
      </c>
    </row>
    <row r="24" spans="1:6" ht="12.75" customHeight="1">
      <c r="A24" s="15" t="s">
        <v>117</v>
      </c>
      <c r="B24" s="16">
        <v>20</v>
      </c>
      <c r="C24" s="17">
        <v>20</v>
      </c>
      <c r="D24" s="17"/>
      <c r="E24" s="17">
        <f xml:space="preserve"> C24 + D24</f>
        <v>20</v>
      </c>
      <c r="F24" s="16" t="s">
        <v>1</v>
      </c>
    </row>
    <row r="25" spans="1:6" ht="12.75" customHeight="1">
      <c r="A25" s="15" t="s">
        <v>10</v>
      </c>
      <c r="B25" s="16">
        <v>12.5</v>
      </c>
      <c r="C25" s="17">
        <v>12.5</v>
      </c>
      <c r="D25" s="17"/>
      <c r="E25" s="17">
        <f xml:space="preserve"> C25 + D25</f>
        <v>12.5</v>
      </c>
      <c r="F25" s="16" t="s">
        <v>1</v>
      </c>
    </row>
    <row r="26" spans="1:6" s="19" customFormat="1" ht="12.75" customHeight="1">
      <c r="A26" s="15" t="s">
        <v>118</v>
      </c>
      <c r="B26" s="16">
        <v>25</v>
      </c>
      <c r="C26" s="16">
        <v>25</v>
      </c>
      <c r="D26" s="16">
        <v>0</v>
      </c>
      <c r="E26" s="16">
        <v>25</v>
      </c>
      <c r="F26" s="16" t="s">
        <v>1</v>
      </c>
    </row>
    <row r="27" spans="1:6" ht="12.75" customHeight="1">
      <c r="A27" s="15" t="s">
        <v>119</v>
      </c>
      <c r="B27" s="16">
        <v>27.5</v>
      </c>
      <c r="C27" s="17">
        <v>27.5</v>
      </c>
      <c r="D27" s="17"/>
      <c r="E27" s="17">
        <f xml:space="preserve"> C27 + D27</f>
        <v>27.5</v>
      </c>
      <c r="F27" s="16" t="s">
        <v>3</v>
      </c>
    </row>
    <row r="28" spans="1:6" ht="12.75" customHeight="1">
      <c r="A28" s="15" t="s">
        <v>120</v>
      </c>
      <c r="B28" s="16" t="s">
        <v>52</v>
      </c>
      <c r="C28" s="17">
        <v>26.17</v>
      </c>
      <c r="D28" s="17">
        <v>10.82</v>
      </c>
      <c r="E28" s="17">
        <v>36.99</v>
      </c>
      <c r="F28" s="16" t="s">
        <v>1</v>
      </c>
    </row>
    <row r="29" spans="1:6" ht="12.75" customHeight="1">
      <c r="A29" s="15" t="s">
        <v>12</v>
      </c>
      <c r="B29" s="16">
        <v>22</v>
      </c>
      <c r="C29" s="17">
        <v>22</v>
      </c>
      <c r="D29" s="17">
        <v>2.2000000000000002</v>
      </c>
      <c r="E29" s="17">
        <f xml:space="preserve"> C29 + D29</f>
        <v>24.2</v>
      </c>
      <c r="F29" s="16" t="s">
        <v>1</v>
      </c>
    </row>
    <row r="30" spans="1:6" ht="12.75" customHeight="1">
      <c r="A30" s="15" t="s">
        <v>121</v>
      </c>
      <c r="B30" s="16" t="s">
        <v>53</v>
      </c>
      <c r="C30" s="17">
        <v>22.47</v>
      </c>
      <c r="D30" s="17">
        <v>6.75</v>
      </c>
      <c r="E30" s="17">
        <f xml:space="preserve"> C30 + D30</f>
        <v>29.22</v>
      </c>
      <c r="F30" s="16" t="s">
        <v>1</v>
      </c>
    </row>
    <row r="31" spans="1:6" ht="12.75" customHeight="1">
      <c r="A31" s="15" t="s">
        <v>49</v>
      </c>
      <c r="B31" s="16">
        <v>30</v>
      </c>
      <c r="C31" s="17">
        <v>30</v>
      </c>
      <c r="D31" s="17"/>
      <c r="E31" s="17">
        <f xml:space="preserve"> C31 + D31</f>
        <v>30</v>
      </c>
      <c r="F31" s="16" t="s">
        <v>1</v>
      </c>
    </row>
    <row r="32" spans="1:6" ht="12.75" customHeight="1">
      <c r="A32" s="15" t="s">
        <v>122</v>
      </c>
      <c r="B32" s="16">
        <v>25</v>
      </c>
      <c r="C32" s="17">
        <v>25</v>
      </c>
      <c r="D32" s="17"/>
      <c r="E32" s="17">
        <f xml:space="preserve"> C32 + D32</f>
        <v>25</v>
      </c>
      <c r="F32" s="16" t="s">
        <v>1</v>
      </c>
    </row>
    <row r="33" spans="1:6" ht="12.75" customHeight="1">
      <c r="A33" s="15" t="s">
        <v>123</v>
      </c>
      <c r="B33" s="16">
        <v>28</v>
      </c>
      <c r="C33" s="17">
        <v>28</v>
      </c>
      <c r="D33" s="17"/>
      <c r="E33" s="17">
        <v>28</v>
      </c>
      <c r="F33" s="16" t="s">
        <v>3</v>
      </c>
    </row>
    <row r="34" spans="1:6" ht="12.75" customHeight="1">
      <c r="A34" s="15" t="s">
        <v>16</v>
      </c>
      <c r="B34" s="16">
        <v>28</v>
      </c>
      <c r="C34" s="17">
        <v>28</v>
      </c>
      <c r="D34" s="17"/>
      <c r="E34" s="17">
        <f xml:space="preserve"> C34 + D34</f>
        <v>28</v>
      </c>
      <c r="F34" s="16" t="s">
        <v>1</v>
      </c>
    </row>
    <row r="35" spans="1:6" ht="12.75" customHeight="1">
      <c r="A35" s="15" t="s">
        <v>124</v>
      </c>
      <c r="B35" s="16">
        <v>19</v>
      </c>
      <c r="C35" s="17">
        <v>19</v>
      </c>
      <c r="D35" s="17"/>
      <c r="E35" s="17">
        <f xml:space="preserve"> C35 + D35</f>
        <v>19</v>
      </c>
      <c r="F35" s="16" t="s">
        <v>3</v>
      </c>
    </row>
    <row r="36" spans="1:6" ht="12.75" customHeight="1">
      <c r="A36" s="15" t="s">
        <v>125</v>
      </c>
      <c r="B36" s="16">
        <v>25</v>
      </c>
      <c r="C36" s="17">
        <v>30</v>
      </c>
      <c r="D36" s="17">
        <v>1.5</v>
      </c>
      <c r="E36" s="17">
        <v>31.5</v>
      </c>
      <c r="F36" s="16" t="s">
        <v>1</v>
      </c>
    </row>
    <row r="37" spans="1:6" ht="12.75" customHeight="1">
      <c r="A37" s="15" t="s">
        <v>18</v>
      </c>
      <c r="B37" s="16">
        <v>23</v>
      </c>
      <c r="C37" s="17">
        <v>23</v>
      </c>
      <c r="D37" s="17"/>
      <c r="E37" s="17">
        <f xml:space="preserve"> C37 + D37</f>
        <v>23</v>
      </c>
      <c r="F37" s="16" t="s">
        <v>3</v>
      </c>
    </row>
    <row r="38" spans="1:6" ht="12.75" customHeight="1">
      <c r="A38" s="15" t="s">
        <v>50</v>
      </c>
      <c r="B38" s="16">
        <v>17</v>
      </c>
      <c r="C38" s="17">
        <v>17</v>
      </c>
      <c r="D38" s="17"/>
      <c r="E38" s="17">
        <f xml:space="preserve"> C38 + D38</f>
        <v>17</v>
      </c>
      <c r="F38" s="16"/>
    </row>
    <row r="39" spans="1:6" ht="12.75" customHeight="1">
      <c r="A39" s="15" t="s">
        <v>19</v>
      </c>
      <c r="B39" s="16">
        <v>30</v>
      </c>
      <c r="C39" s="17">
        <v>30</v>
      </c>
      <c r="D39" s="17"/>
      <c r="E39" s="17">
        <f xml:space="preserve"> C39 + D39</f>
        <v>30</v>
      </c>
      <c r="F39" s="16" t="s">
        <v>1</v>
      </c>
    </row>
    <row r="40" spans="1:6" ht="12.75" customHeight="1">
      <c r="A40" s="15" t="s">
        <v>20</v>
      </c>
      <c r="B40" s="16">
        <v>22</v>
      </c>
      <c r="C40" s="17">
        <v>22</v>
      </c>
      <c r="D40" s="17"/>
      <c r="E40" s="17">
        <f xml:space="preserve"> C40 + D40</f>
        <v>22</v>
      </c>
      <c r="F40" s="16" t="s">
        <v>3</v>
      </c>
    </row>
    <row r="41" spans="1:6" ht="12.75" customHeight="1">
      <c r="A41" s="15" t="s">
        <v>126</v>
      </c>
      <c r="B41" s="16">
        <v>8.5</v>
      </c>
      <c r="C41" s="17">
        <f>100*B41/(100+B41+8*(100/100+119/100+10.01/100))</f>
        <v>6.7023705890516387</v>
      </c>
      <c r="D41" s="17">
        <f>100*(8*(100/100+119/100+10.01/100))/(100+8.5+8*(100/100+119/100+10.01/100))</f>
        <v>14.446210716223206</v>
      </c>
      <c r="E41" s="17">
        <f>C41+D41</f>
        <v>21.148581305274845</v>
      </c>
      <c r="F41" s="16" t="s">
        <v>3</v>
      </c>
    </row>
    <row r="42" spans="1:6" ht="12.75" customHeight="1">
      <c r="A42" s="15" t="s">
        <v>21</v>
      </c>
      <c r="B42" s="16">
        <v>20</v>
      </c>
      <c r="C42" s="17">
        <v>20</v>
      </c>
      <c r="D42" s="18"/>
      <c r="E42" s="17">
        <f>C42+D42</f>
        <v>20</v>
      </c>
      <c r="F42" s="16" t="s">
        <v>3</v>
      </c>
    </row>
    <row r="43" spans="1:6" ht="12.75" customHeight="1">
      <c r="A43" s="20" t="s">
        <v>127</v>
      </c>
      <c r="B43" s="21">
        <v>23</v>
      </c>
      <c r="C43" s="22">
        <v>23</v>
      </c>
      <c r="D43" s="22"/>
      <c r="E43" s="22">
        <f>C43+D43</f>
        <v>23</v>
      </c>
      <c r="F43" s="21" t="s">
        <v>1</v>
      </c>
    </row>
    <row r="44" spans="1:6" ht="12.75" customHeight="1">
      <c r="A44" s="20" t="s">
        <v>128</v>
      </c>
      <c r="B44" s="21">
        <v>35</v>
      </c>
      <c r="C44" s="22">
        <v>32.774000000000001</v>
      </c>
      <c r="D44" s="22">
        <v>6.32</v>
      </c>
      <c r="E44" s="22">
        <v>39.134</v>
      </c>
      <c r="F44" s="21" t="s">
        <v>1</v>
      </c>
    </row>
    <row r="45" spans="1:6" ht="12.75" customHeight="1" thickBot="1">
      <c r="A45" s="23"/>
      <c r="B45" s="24"/>
      <c r="C45" s="25"/>
      <c r="D45" s="25"/>
      <c r="E45" s="25"/>
      <c r="F45" s="24"/>
    </row>
    <row r="46" spans="1:6" ht="12.75" customHeight="1">
      <c r="A46" s="20"/>
      <c r="B46" s="21"/>
      <c r="C46" s="22"/>
      <c r="D46" s="22"/>
      <c r="E46" s="22"/>
      <c r="F46" s="21"/>
    </row>
    <row r="47" spans="1:6" s="29" customFormat="1" ht="12.75" customHeight="1">
      <c r="A47" s="26"/>
      <c r="B47" s="27"/>
      <c r="C47" s="27"/>
      <c r="D47" s="28"/>
      <c r="E47" s="27"/>
      <c r="F47" s="27"/>
    </row>
    <row r="48" spans="1:6" s="29" customFormat="1" ht="12.75" customHeight="1">
      <c r="A48" s="30"/>
      <c r="B48" s="31"/>
      <c r="C48" s="27"/>
      <c r="D48" s="28"/>
      <c r="E48" s="27"/>
      <c r="F48" s="27"/>
    </row>
    <row r="49" spans="1:6" s="29" customFormat="1" ht="12.75" customHeight="1">
      <c r="A49" s="26"/>
      <c r="B49" s="27"/>
      <c r="C49" s="27"/>
      <c r="D49" s="28"/>
      <c r="E49" s="27"/>
      <c r="F49" s="27"/>
    </row>
    <row r="50" spans="1:6" s="29" customFormat="1" ht="12.75" customHeight="1">
      <c r="A50" s="26"/>
      <c r="B50" s="27"/>
      <c r="C50" s="27"/>
      <c r="D50" s="28"/>
      <c r="E50" s="27"/>
      <c r="F50" s="27"/>
    </row>
    <row r="51" spans="1:6" s="33" customFormat="1" ht="12" customHeight="1">
      <c r="A51" s="32"/>
      <c r="B51" s="32"/>
      <c r="C51" s="32"/>
      <c r="D51" s="32"/>
      <c r="E51" s="32"/>
      <c r="F51" s="32"/>
    </row>
    <row r="52" spans="1:6" s="33" customFormat="1" ht="12" customHeight="1">
      <c r="A52" s="32"/>
      <c r="B52" s="32"/>
      <c r="C52" s="32"/>
      <c r="D52" s="32"/>
      <c r="E52" s="32"/>
      <c r="F52" s="32"/>
    </row>
    <row r="53" spans="1:6" s="33" customFormat="1" ht="12" customHeight="1">
      <c r="A53" s="32"/>
      <c r="B53" s="32"/>
      <c r="C53" s="32"/>
      <c r="D53" s="32"/>
      <c r="E53" s="32"/>
      <c r="F53" s="32"/>
    </row>
    <row r="54" spans="1:6" s="33" customFormat="1" ht="12" customHeight="1">
      <c r="A54" s="32"/>
      <c r="B54" s="32"/>
      <c r="C54" s="32"/>
      <c r="D54" s="32"/>
      <c r="E54" s="32"/>
      <c r="F54" s="32"/>
    </row>
    <row r="55" spans="1:6" s="33" customFormat="1" ht="12" customHeight="1">
      <c r="A55" s="32"/>
      <c r="B55" s="32"/>
      <c r="C55" s="32"/>
      <c r="D55" s="32"/>
      <c r="E55" s="32"/>
      <c r="F55" s="32"/>
    </row>
    <row r="56" spans="1:6" s="33" customFormat="1" ht="12" customHeight="1">
      <c r="A56" s="32"/>
      <c r="B56" s="32"/>
      <c r="C56" s="32"/>
      <c r="D56" s="32"/>
      <c r="E56" s="32"/>
      <c r="F56" s="32"/>
    </row>
    <row r="57" spans="1:6" s="33" customFormat="1" ht="12" customHeight="1">
      <c r="A57" s="32"/>
      <c r="B57" s="32"/>
      <c r="C57" s="32"/>
      <c r="D57" s="32"/>
      <c r="E57" s="32"/>
      <c r="F57" s="32"/>
    </row>
    <row r="58" spans="1:6" s="33" customFormat="1" ht="12" customHeight="1">
      <c r="A58" s="32"/>
      <c r="B58" s="32"/>
      <c r="C58" s="32"/>
      <c r="D58" s="32"/>
      <c r="E58" s="32"/>
      <c r="F58" s="32"/>
    </row>
    <row r="59" spans="1:6" s="33" customFormat="1" ht="12" customHeight="1">
      <c r="A59" s="32"/>
      <c r="B59" s="32"/>
      <c r="C59" s="32"/>
      <c r="D59" s="32"/>
      <c r="E59" s="32"/>
      <c r="F59" s="32"/>
    </row>
    <row r="60" spans="1:6" s="33" customFormat="1" ht="12" customHeight="1">
      <c r="A60" s="32"/>
      <c r="B60" s="32"/>
      <c r="C60" s="32"/>
      <c r="D60" s="32"/>
      <c r="E60" s="32"/>
      <c r="F60" s="32"/>
    </row>
    <row r="61" spans="1:6" s="33" customFormat="1" ht="12" customHeight="1">
      <c r="A61" s="32"/>
      <c r="B61" s="32"/>
      <c r="C61" s="32"/>
      <c r="D61" s="32"/>
      <c r="E61" s="32"/>
      <c r="F61" s="32"/>
    </row>
    <row r="62" spans="1:6" s="33" customFormat="1" ht="12" customHeight="1">
      <c r="A62" s="32"/>
      <c r="B62" s="32"/>
      <c r="C62" s="32"/>
      <c r="D62" s="32"/>
      <c r="E62" s="32"/>
      <c r="F62" s="32"/>
    </row>
    <row r="63" spans="1:6" s="33" customFormat="1" ht="12" customHeight="1">
      <c r="A63" s="32"/>
      <c r="B63" s="32"/>
      <c r="C63" s="32"/>
      <c r="D63" s="32"/>
      <c r="E63" s="32"/>
      <c r="F63" s="32"/>
    </row>
    <row r="64" spans="1:6" s="33" customFormat="1" ht="12" customHeight="1">
      <c r="A64" s="32"/>
      <c r="B64" s="32"/>
      <c r="C64" s="32"/>
      <c r="D64" s="32"/>
      <c r="E64" s="32"/>
      <c r="F64" s="32"/>
    </row>
    <row r="65" spans="1:6" s="33" customFormat="1" ht="12" customHeight="1">
      <c r="A65" s="32"/>
      <c r="B65" s="32"/>
      <c r="C65" s="32"/>
      <c r="D65" s="32"/>
      <c r="E65" s="32"/>
      <c r="F65" s="32"/>
    </row>
    <row r="66" spans="1:6" s="33" customFormat="1" ht="12" customHeight="1">
      <c r="A66" s="32"/>
      <c r="B66" s="32"/>
      <c r="C66" s="32"/>
      <c r="D66" s="32"/>
      <c r="E66" s="32"/>
      <c r="F66" s="32"/>
    </row>
    <row r="67" spans="1:6" s="33" customFormat="1" ht="12" customHeight="1">
      <c r="A67" s="34"/>
      <c r="B67" s="34"/>
      <c r="C67" s="34"/>
      <c r="D67" s="34"/>
      <c r="E67" s="34"/>
      <c r="F67" s="34"/>
    </row>
    <row r="68" spans="1:6" s="29" customFormat="1" ht="12" customHeight="1">
      <c r="A68" s="26"/>
      <c r="B68" s="27"/>
      <c r="C68" s="27"/>
      <c r="D68" s="28"/>
      <c r="E68" s="27"/>
      <c r="F68" s="27"/>
    </row>
    <row r="69" spans="1:6" s="29" customFormat="1" ht="12" customHeight="1">
      <c r="A69" s="32"/>
      <c r="B69" s="35"/>
      <c r="C69" s="35"/>
      <c r="D69" s="35"/>
      <c r="E69" s="35"/>
      <c r="F69" s="35"/>
    </row>
    <row r="70" spans="1:6" s="29" customFormat="1" ht="12" customHeight="1">
      <c r="A70" s="32"/>
      <c r="B70" s="32"/>
      <c r="C70" s="32"/>
      <c r="D70" s="32"/>
      <c r="E70" s="32"/>
      <c r="F70" s="32"/>
    </row>
    <row r="71" spans="1:6" s="29" customFormat="1" ht="12" customHeight="1">
      <c r="A71" s="32"/>
      <c r="B71" s="32"/>
      <c r="C71" s="32"/>
      <c r="D71" s="32"/>
      <c r="E71" s="32"/>
      <c r="F71" s="32"/>
    </row>
    <row r="72" spans="1:6" s="29" customFormat="1" ht="12" customHeight="1">
      <c r="A72" s="32"/>
      <c r="B72" s="32"/>
      <c r="C72" s="32"/>
      <c r="D72" s="32"/>
      <c r="E72" s="32"/>
      <c r="F72" s="32"/>
    </row>
    <row r="73" spans="1:6" s="29" customFormat="1" ht="12" customHeight="1">
      <c r="A73" s="32"/>
      <c r="B73" s="32"/>
      <c r="C73" s="32"/>
      <c r="D73" s="32"/>
      <c r="E73" s="32"/>
      <c r="F73" s="32"/>
    </row>
    <row r="74" spans="1:6" s="29" customFormat="1" ht="12" customHeight="1">
      <c r="A74" s="32"/>
      <c r="B74" s="32"/>
      <c r="C74" s="32"/>
      <c r="D74" s="32"/>
      <c r="E74" s="32"/>
      <c r="F74" s="32"/>
    </row>
    <row r="75" spans="1:6" s="29" customFormat="1" ht="12" customHeight="1">
      <c r="A75" s="32"/>
      <c r="B75" s="35"/>
      <c r="C75" s="35"/>
      <c r="D75" s="35"/>
      <c r="E75" s="35"/>
      <c r="F75" s="35"/>
    </row>
    <row r="76" spans="1:6" s="29" customFormat="1" ht="12" customHeight="1">
      <c r="A76" s="32"/>
      <c r="B76" s="32"/>
      <c r="C76" s="32"/>
      <c r="D76" s="32"/>
      <c r="E76" s="32"/>
      <c r="F76" s="32"/>
    </row>
    <row r="77" spans="1:6" s="29" customFormat="1" ht="12" customHeight="1">
      <c r="A77" s="32"/>
      <c r="B77" s="32"/>
      <c r="C77" s="32"/>
      <c r="D77" s="32"/>
      <c r="E77" s="32"/>
      <c r="F77" s="32"/>
    </row>
    <row r="78" spans="1:6" s="29" customFormat="1" ht="12" customHeight="1">
      <c r="A78" s="32"/>
      <c r="B78" s="32"/>
      <c r="C78" s="32"/>
      <c r="D78" s="32"/>
      <c r="E78" s="32"/>
      <c r="F78" s="32"/>
    </row>
    <row r="79" spans="1:6" s="29" customFormat="1" ht="12" customHeight="1">
      <c r="A79" s="32"/>
      <c r="B79" s="32"/>
      <c r="C79" s="32"/>
      <c r="D79" s="32"/>
      <c r="E79" s="32"/>
      <c r="F79" s="32"/>
    </row>
    <row r="80" spans="1:6" s="29" customFormat="1" ht="12" customHeight="1">
      <c r="A80" s="32"/>
      <c r="B80" s="35"/>
      <c r="C80" s="35"/>
      <c r="D80" s="35"/>
      <c r="E80" s="35"/>
      <c r="F80" s="35"/>
    </row>
    <row r="81" spans="1:6" s="29" customFormat="1" ht="12" customHeight="1">
      <c r="A81" s="35"/>
      <c r="B81" s="35"/>
      <c r="C81" s="35"/>
      <c r="D81" s="35"/>
      <c r="E81" s="35"/>
      <c r="F81" s="35"/>
    </row>
    <row r="82" spans="1:6" s="29" customFormat="1" ht="12" customHeight="1">
      <c r="A82" s="35"/>
      <c r="B82" s="35"/>
      <c r="C82" s="35"/>
      <c r="D82" s="35"/>
      <c r="E82" s="35"/>
      <c r="F82" s="35"/>
    </row>
    <row r="83" spans="1:6" s="29" customFormat="1" ht="12" customHeight="1">
      <c r="A83" s="35"/>
      <c r="B83" s="35"/>
      <c r="C83" s="35"/>
      <c r="D83" s="35"/>
      <c r="E83" s="35"/>
      <c r="F83" s="35"/>
    </row>
    <row r="84" spans="1:6" s="29" customFormat="1" ht="12" customHeight="1">
      <c r="A84" s="35"/>
      <c r="B84" s="35"/>
      <c r="C84" s="35"/>
      <c r="D84" s="35"/>
      <c r="E84" s="35"/>
      <c r="F84" s="35"/>
    </row>
    <row r="85" spans="1:6" s="29" customFormat="1" ht="12" customHeight="1">
      <c r="A85" s="35"/>
      <c r="B85" s="35"/>
      <c r="C85" s="35"/>
      <c r="D85" s="35"/>
      <c r="E85" s="35"/>
      <c r="F85" s="35"/>
    </row>
    <row r="86" spans="1:6" s="29" customFormat="1" ht="12" customHeight="1">
      <c r="A86" s="35"/>
      <c r="B86" s="35"/>
      <c r="C86" s="35"/>
      <c r="D86" s="35"/>
      <c r="E86" s="35"/>
      <c r="F86" s="35"/>
    </row>
    <row r="87" spans="1:6" s="29" customFormat="1" ht="12" customHeight="1">
      <c r="A87" s="32"/>
      <c r="B87" s="32"/>
      <c r="C87" s="32"/>
      <c r="D87" s="32"/>
      <c r="E87" s="32"/>
      <c r="F87" s="32"/>
    </row>
    <row r="88" spans="1:6" s="29" customFormat="1" ht="12" customHeight="1">
      <c r="A88" s="32"/>
      <c r="B88" s="32"/>
      <c r="C88" s="32"/>
      <c r="D88" s="32"/>
      <c r="E88" s="32"/>
      <c r="F88" s="32"/>
    </row>
    <row r="89" spans="1:6" s="29" customFormat="1" ht="12" customHeight="1">
      <c r="A89" s="32"/>
      <c r="B89" s="32"/>
      <c r="C89" s="32"/>
      <c r="D89" s="32"/>
      <c r="E89" s="32"/>
      <c r="F89" s="32"/>
    </row>
    <row r="90" spans="1:6" s="29" customFormat="1" ht="12" customHeight="1">
      <c r="A90" s="32"/>
      <c r="B90" s="32"/>
      <c r="C90" s="32"/>
      <c r="D90" s="32"/>
      <c r="E90" s="32"/>
      <c r="F90" s="32"/>
    </row>
    <row r="91" spans="1:6" s="29" customFormat="1" ht="12" customHeight="1">
      <c r="A91" s="32"/>
      <c r="B91" s="32"/>
      <c r="C91" s="32"/>
      <c r="D91" s="32"/>
      <c r="E91" s="32"/>
      <c r="F91" s="32"/>
    </row>
    <row r="92" spans="1:6" s="29" customFormat="1" ht="12" customHeight="1">
      <c r="A92" s="32"/>
      <c r="B92" s="32"/>
      <c r="C92" s="32"/>
      <c r="D92" s="32"/>
      <c r="E92" s="32"/>
      <c r="F92" s="32"/>
    </row>
    <row r="93" spans="1:6" s="29" customFormat="1" ht="12" customHeight="1">
      <c r="A93" s="32"/>
      <c r="B93" s="32"/>
      <c r="C93" s="32"/>
      <c r="D93" s="32"/>
      <c r="E93" s="32"/>
      <c r="F93" s="32"/>
    </row>
    <row r="94" spans="1:6" s="29" customFormat="1" ht="12" customHeight="1">
      <c r="A94" s="32"/>
      <c r="B94" s="32"/>
      <c r="C94" s="32"/>
      <c r="D94" s="32"/>
      <c r="E94" s="32"/>
      <c r="F94" s="32"/>
    </row>
    <row r="95" spans="1:6" s="29" customFormat="1" ht="12" customHeight="1">
      <c r="A95" s="32"/>
      <c r="B95" s="32"/>
      <c r="C95" s="32"/>
      <c r="D95" s="32"/>
      <c r="E95" s="32"/>
      <c r="F95" s="32"/>
    </row>
    <row r="96" spans="1:6" s="29" customFormat="1" ht="12" customHeight="1">
      <c r="A96" s="32"/>
      <c r="B96" s="32"/>
      <c r="C96" s="32"/>
      <c r="D96" s="32"/>
      <c r="E96" s="32"/>
      <c r="F96" s="32"/>
    </row>
    <row r="97" spans="1:6" s="29" customFormat="1" ht="12" customHeight="1">
      <c r="A97" s="32"/>
      <c r="B97" s="32"/>
      <c r="C97" s="32"/>
      <c r="D97" s="32"/>
      <c r="E97" s="32"/>
      <c r="F97" s="32"/>
    </row>
    <row r="98" spans="1:6" s="29" customFormat="1" ht="12" customHeight="1">
      <c r="A98" s="32"/>
      <c r="B98" s="32"/>
      <c r="C98" s="32"/>
      <c r="D98" s="32"/>
      <c r="E98" s="32"/>
      <c r="F98" s="32"/>
    </row>
    <row r="99" spans="1:6" s="29" customFormat="1" ht="12" customHeight="1">
      <c r="A99" s="32"/>
      <c r="B99" s="35"/>
      <c r="C99" s="35"/>
      <c r="D99" s="35"/>
      <c r="E99" s="35"/>
      <c r="F99" s="35"/>
    </row>
    <row r="100" spans="1:6" s="29" customFormat="1" ht="12" customHeight="1">
      <c r="A100" s="32"/>
      <c r="B100" s="35"/>
      <c r="C100" s="35"/>
      <c r="D100" s="35"/>
      <c r="E100" s="35"/>
      <c r="F100" s="35"/>
    </row>
    <row r="101" spans="1:6" s="29" customFormat="1" ht="12" customHeight="1">
      <c r="A101" s="32"/>
      <c r="B101" s="35"/>
      <c r="C101" s="35"/>
      <c r="D101" s="35"/>
      <c r="E101" s="35"/>
      <c r="F101" s="35"/>
    </row>
    <row r="102" spans="1:6" s="29" customFormat="1" ht="12" customHeight="1">
      <c r="A102" s="32"/>
      <c r="B102" s="32"/>
      <c r="C102" s="32"/>
      <c r="D102" s="32"/>
      <c r="E102" s="32"/>
      <c r="F102" s="32"/>
    </row>
    <row r="103" spans="1:6" s="29" customFormat="1" ht="12" customHeight="1">
      <c r="A103" s="32"/>
      <c r="B103" s="32"/>
      <c r="C103" s="32"/>
      <c r="D103" s="32"/>
      <c r="E103" s="32"/>
      <c r="F103" s="32"/>
    </row>
    <row r="104" spans="1:6" s="29" customFormat="1" ht="12" customHeight="1">
      <c r="A104" s="32"/>
      <c r="B104" s="32"/>
      <c r="C104" s="32"/>
      <c r="D104" s="32"/>
      <c r="E104" s="32"/>
      <c r="F104" s="32"/>
    </row>
    <row r="105" spans="1:6" s="29" customFormat="1" ht="12" customHeight="1">
      <c r="A105" s="32"/>
      <c r="B105" s="32"/>
      <c r="C105" s="32"/>
      <c r="D105" s="32"/>
      <c r="E105" s="32"/>
      <c r="F105" s="32"/>
    </row>
    <row r="106" spans="1:6" s="29" customFormat="1" ht="12" customHeight="1">
      <c r="A106" s="32"/>
      <c r="B106" s="32"/>
      <c r="C106" s="32"/>
      <c r="D106" s="32"/>
      <c r="E106" s="32"/>
      <c r="F106" s="32"/>
    </row>
    <row r="107" spans="1:6" s="29" customFormat="1" ht="12" customHeight="1">
      <c r="A107" s="32"/>
      <c r="B107" s="35"/>
      <c r="C107" s="35"/>
      <c r="D107" s="35"/>
      <c r="E107" s="35"/>
      <c r="F107" s="35"/>
    </row>
    <row r="108" spans="1:6" s="29" customFormat="1" ht="12" customHeight="1">
      <c r="A108" s="32"/>
      <c r="B108" s="35"/>
      <c r="C108" s="35"/>
      <c r="D108" s="35"/>
      <c r="E108" s="35"/>
      <c r="F108" s="35"/>
    </row>
    <row r="109" spans="1:6" s="29" customFormat="1" ht="12" customHeight="1">
      <c r="A109" s="32"/>
      <c r="B109" s="35"/>
      <c r="C109" s="35"/>
      <c r="D109" s="35"/>
      <c r="E109" s="35"/>
      <c r="F109" s="35"/>
    </row>
    <row r="111" spans="1:6" ht="12.75" customHeight="1">
      <c r="A111" s="29"/>
    </row>
    <row r="112" spans="1:6" ht="12.75" customHeight="1">
      <c r="A112" s="36"/>
    </row>
    <row r="124" spans="1:1" ht="12.75" customHeight="1">
      <c r="A124" s="37"/>
    </row>
  </sheetData>
  <mergeCells count="5">
    <mergeCell ref="F4:F9"/>
    <mergeCell ref="B4:B9"/>
    <mergeCell ref="C4:C9"/>
    <mergeCell ref="D4:D9"/>
    <mergeCell ref="E4:E9"/>
  </mergeCells>
  <printOptions horizontalCentered="1" verticalCentered="1"/>
  <pageMargins left="0.25" right="0.25" top="0.75" bottom="0.75" header="0.3" footer="0.3"/>
  <pageSetup paperSize="9" scale="58"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S104"/>
  <sheetViews>
    <sheetView showGridLines="0" zoomScaleNormal="100" workbookViewId="0">
      <selection activeCell="F41" sqref="F41"/>
    </sheetView>
  </sheetViews>
  <sheetFormatPr defaultRowHeight="12.75" customHeight="1"/>
  <cols>
    <col min="1" max="1" width="18.140625" style="4" customWidth="1"/>
    <col min="2" max="2" width="16.85546875" style="4" customWidth="1"/>
    <col min="3" max="3" width="16.42578125" style="4" customWidth="1"/>
    <col min="4" max="4" width="17.5703125" style="61" customWidth="1"/>
    <col min="5" max="5" width="12" style="4" customWidth="1"/>
    <col min="6" max="6" width="13.28515625" style="4" customWidth="1"/>
    <col min="7" max="9" width="9.140625" style="4"/>
    <col min="10" max="10" width="14.85546875" style="4" customWidth="1"/>
    <col min="11" max="11" width="9.140625" style="4"/>
    <col min="12" max="12" width="9" style="4" bestFit="1" customWidth="1"/>
    <col min="13" max="13" width="4.5703125" style="4" bestFit="1" customWidth="1"/>
    <col min="14" max="14" width="9" style="4" bestFit="1" customWidth="1"/>
    <col min="15" max="16384" width="9.140625" style="4"/>
  </cols>
  <sheetData>
    <row r="1" spans="1:19" ht="12.75" customHeight="1">
      <c r="A1" s="60">
        <v>41684</v>
      </c>
    </row>
    <row r="2" spans="1:19" ht="12.75" customHeight="1">
      <c r="A2" s="5" t="s">
        <v>243</v>
      </c>
      <c r="B2" s="62"/>
      <c r="C2" s="62"/>
      <c r="D2" s="63"/>
      <c r="E2" s="62"/>
      <c r="F2" s="62"/>
      <c r="S2" s="8"/>
    </row>
    <row r="3" spans="1:19" ht="12.75" customHeight="1" thickBot="1">
      <c r="A3" s="64"/>
      <c r="B3" s="64"/>
      <c r="C3" s="64"/>
      <c r="D3" s="81"/>
      <c r="E3" s="64"/>
      <c r="F3" s="64"/>
      <c r="S3" s="8"/>
    </row>
    <row r="4" spans="1:19" ht="12.75" customHeight="1">
      <c r="A4" s="10"/>
      <c r="B4" s="101" t="s">
        <v>105</v>
      </c>
      <c r="C4" s="101" t="s">
        <v>106</v>
      </c>
      <c r="D4" s="105" t="s">
        <v>107</v>
      </c>
      <c r="E4" s="101" t="s">
        <v>108</v>
      </c>
      <c r="F4" s="101" t="s">
        <v>109</v>
      </c>
      <c r="S4" s="8"/>
    </row>
    <row r="5" spans="1:19" ht="12.75" customHeight="1">
      <c r="B5" s="102"/>
      <c r="C5" s="102"/>
      <c r="D5" s="106"/>
      <c r="E5" s="102"/>
      <c r="F5" s="102"/>
      <c r="S5" s="8"/>
    </row>
    <row r="6" spans="1:19" ht="12.75" customHeight="1">
      <c r="A6" s="8"/>
      <c r="B6" s="102"/>
      <c r="C6" s="102"/>
      <c r="D6" s="106"/>
      <c r="E6" s="102"/>
      <c r="F6" s="102"/>
      <c r="S6" s="8"/>
    </row>
    <row r="7" spans="1:19" ht="12.75" customHeight="1">
      <c r="B7" s="102"/>
      <c r="C7" s="102"/>
      <c r="D7" s="106"/>
      <c r="E7" s="102"/>
      <c r="F7" s="102"/>
      <c r="S7" s="8"/>
    </row>
    <row r="8" spans="1:19" ht="12.75" customHeight="1">
      <c r="A8" s="65" t="s">
        <v>0</v>
      </c>
      <c r="B8" s="102"/>
      <c r="C8" s="102"/>
      <c r="D8" s="106"/>
      <c r="E8" s="102"/>
      <c r="F8" s="102"/>
      <c r="S8" s="8"/>
    </row>
    <row r="9" spans="1:19" ht="12.75" customHeight="1">
      <c r="A9" s="66"/>
      <c r="B9" s="103"/>
      <c r="C9" s="103"/>
      <c r="D9" s="107"/>
      <c r="E9" s="103"/>
      <c r="F9" s="103"/>
      <c r="S9" s="8"/>
    </row>
    <row r="10" spans="1:19" ht="12.75" customHeight="1">
      <c r="E10" s="69"/>
      <c r="S10" s="8"/>
    </row>
    <row r="11" spans="1:19" ht="12.75" customHeight="1">
      <c r="A11" s="88" t="s">
        <v>110</v>
      </c>
      <c r="B11" s="19">
        <v>30</v>
      </c>
      <c r="C11" s="89">
        <v>30</v>
      </c>
      <c r="D11" s="90"/>
      <c r="E11" s="89">
        <f xml:space="preserve"> C11 + D11</f>
        <v>30</v>
      </c>
      <c r="F11" s="19" t="s">
        <v>1</v>
      </c>
      <c r="S11" s="8"/>
    </row>
    <row r="12" spans="1:19" ht="12.75" customHeight="1">
      <c r="A12" s="65" t="s">
        <v>2</v>
      </c>
      <c r="B12" s="19">
        <v>25</v>
      </c>
      <c r="C12" s="89">
        <v>25</v>
      </c>
      <c r="D12" s="90"/>
      <c r="E12" s="89">
        <f xml:space="preserve"> C12 + D12</f>
        <v>25</v>
      </c>
      <c r="F12" s="19" t="s">
        <v>3</v>
      </c>
      <c r="S12" s="8"/>
    </row>
    <row r="13" spans="1:19" ht="12.75" customHeight="1">
      <c r="A13" s="65" t="s">
        <v>111</v>
      </c>
      <c r="B13" s="19" t="s">
        <v>26</v>
      </c>
      <c r="C13" s="89">
        <v>33.99</v>
      </c>
      <c r="D13" s="90"/>
      <c r="E13" s="89">
        <f xml:space="preserve"> C13 + D13</f>
        <v>33.99</v>
      </c>
      <c r="F13" s="19" t="s">
        <v>1</v>
      </c>
      <c r="S13" s="8"/>
    </row>
    <row r="14" spans="1:19" ht="12.75" customHeight="1">
      <c r="A14" s="88" t="s">
        <v>5</v>
      </c>
      <c r="B14" s="19">
        <v>15</v>
      </c>
      <c r="C14" s="89">
        <v>15</v>
      </c>
      <c r="D14" s="91">
        <v>11.14</v>
      </c>
      <c r="E14" s="89">
        <v>26.14</v>
      </c>
      <c r="F14" s="19" t="s">
        <v>1</v>
      </c>
    </row>
    <row r="15" spans="1:19" ht="12.75" customHeight="1">
      <c r="A15" s="65" t="s">
        <v>112</v>
      </c>
      <c r="B15" s="19">
        <v>20</v>
      </c>
      <c r="C15" s="89">
        <v>20</v>
      </c>
      <c r="D15" s="91"/>
      <c r="E15" s="89">
        <v>20</v>
      </c>
      <c r="F15" s="19" t="s">
        <v>1</v>
      </c>
    </row>
    <row r="16" spans="1:19" ht="12.75" customHeight="1">
      <c r="A16" s="88" t="s">
        <v>6</v>
      </c>
      <c r="B16" s="19">
        <v>19</v>
      </c>
      <c r="C16" s="89">
        <v>19</v>
      </c>
      <c r="D16" s="91"/>
      <c r="E16" s="89">
        <f xml:space="preserve"> C16 + D16</f>
        <v>19</v>
      </c>
      <c r="F16" s="19" t="s">
        <v>1</v>
      </c>
    </row>
    <row r="17" spans="1:6" ht="12.75" customHeight="1">
      <c r="A17" s="88" t="s">
        <v>7</v>
      </c>
      <c r="B17" s="19">
        <v>25</v>
      </c>
      <c r="C17" s="89">
        <v>25</v>
      </c>
      <c r="D17" s="91"/>
      <c r="E17" s="89">
        <f xml:space="preserve"> C17 + D17</f>
        <v>25</v>
      </c>
      <c r="F17" s="19" t="s">
        <v>3</v>
      </c>
    </row>
    <row r="18" spans="1:6" ht="12.75" customHeight="1">
      <c r="A18" s="65" t="s">
        <v>113</v>
      </c>
      <c r="B18" s="19">
        <v>21</v>
      </c>
      <c r="C18" s="89">
        <v>21</v>
      </c>
      <c r="D18" s="91"/>
      <c r="E18" s="89">
        <f xml:space="preserve"> C18 + D18</f>
        <v>21</v>
      </c>
      <c r="F18" s="19"/>
    </row>
    <row r="19" spans="1:6" ht="12.75" customHeight="1">
      <c r="A19" s="88" t="s">
        <v>8</v>
      </c>
      <c r="B19" s="19">
        <v>24.5</v>
      </c>
      <c r="C19" s="89">
        <v>24.5</v>
      </c>
      <c r="D19" s="91"/>
      <c r="E19" s="89">
        <v>24.5</v>
      </c>
      <c r="F19" s="19" t="s">
        <v>3</v>
      </c>
    </row>
    <row r="20" spans="1:6" ht="12.75" customHeight="1">
      <c r="A20" s="88" t="s">
        <v>114</v>
      </c>
      <c r="B20" s="19">
        <v>34.43</v>
      </c>
      <c r="C20" s="89">
        <v>34.43</v>
      </c>
      <c r="D20" s="91"/>
      <c r="E20" s="89">
        <f xml:space="preserve"> C20 + D20</f>
        <v>34.43</v>
      </c>
      <c r="F20" s="19" t="s">
        <v>1</v>
      </c>
    </row>
    <row r="21" spans="1:6" ht="12.75" customHeight="1">
      <c r="A21" s="65" t="s">
        <v>115</v>
      </c>
      <c r="B21" s="19" t="s">
        <v>47</v>
      </c>
      <c r="C21" s="89" t="s">
        <v>48</v>
      </c>
      <c r="D21" s="91">
        <v>14.35</v>
      </c>
      <c r="E21" s="89">
        <v>30.175000000000001</v>
      </c>
      <c r="F21" s="19" t="s">
        <v>3</v>
      </c>
    </row>
    <row r="22" spans="1:6" ht="12.75" customHeight="1">
      <c r="A22" s="88" t="s">
        <v>29</v>
      </c>
      <c r="B22" s="19">
        <v>20</v>
      </c>
      <c r="C22" s="89">
        <v>20</v>
      </c>
      <c r="D22" s="91"/>
      <c r="E22" s="89">
        <v>20</v>
      </c>
      <c r="F22" s="19" t="s">
        <v>1</v>
      </c>
    </row>
    <row r="23" spans="1:6" ht="12.75" customHeight="1">
      <c r="A23" s="88" t="s">
        <v>116</v>
      </c>
      <c r="B23" s="19">
        <v>19</v>
      </c>
      <c r="C23" s="89">
        <v>19</v>
      </c>
      <c r="D23" s="91"/>
      <c r="E23" s="89">
        <f xml:space="preserve"> C23 + D23</f>
        <v>19</v>
      </c>
      <c r="F23" s="19" t="s">
        <v>1</v>
      </c>
    </row>
    <row r="24" spans="1:6" ht="12.75" customHeight="1">
      <c r="A24" s="88" t="s">
        <v>117</v>
      </c>
      <c r="B24" s="19">
        <v>20</v>
      </c>
      <c r="C24" s="89">
        <v>20</v>
      </c>
      <c r="D24" s="91"/>
      <c r="E24" s="89">
        <f xml:space="preserve"> C24 + D24</f>
        <v>20</v>
      </c>
      <c r="F24" s="19" t="s">
        <v>1</v>
      </c>
    </row>
    <row r="25" spans="1:6" ht="12.75" customHeight="1">
      <c r="A25" s="88" t="s">
        <v>10</v>
      </c>
      <c r="B25" s="19">
        <v>12.5</v>
      </c>
      <c r="C25" s="89">
        <v>12.5</v>
      </c>
      <c r="D25" s="91"/>
      <c r="E25" s="89">
        <f xml:space="preserve"> C25 + D25</f>
        <v>12.5</v>
      </c>
      <c r="F25" s="19" t="s">
        <v>1</v>
      </c>
    </row>
    <row r="26" spans="1:6" ht="12.75" customHeight="1">
      <c r="A26" s="88" t="s">
        <v>118</v>
      </c>
      <c r="B26" s="19">
        <v>25</v>
      </c>
      <c r="C26" s="89">
        <v>25</v>
      </c>
      <c r="D26" s="91">
        <v>0</v>
      </c>
      <c r="E26" s="89">
        <v>25</v>
      </c>
      <c r="F26" s="19" t="s">
        <v>1</v>
      </c>
    </row>
    <row r="27" spans="1:6" ht="12.75" customHeight="1">
      <c r="A27" s="88" t="s">
        <v>119</v>
      </c>
      <c r="B27" s="19">
        <v>27.5</v>
      </c>
      <c r="C27" s="89">
        <v>27.5</v>
      </c>
      <c r="D27" s="91"/>
      <c r="E27" s="89">
        <f xml:space="preserve"> C27 + D27</f>
        <v>27.5</v>
      </c>
      <c r="F27" s="19" t="s">
        <v>3</v>
      </c>
    </row>
    <row r="28" spans="1:6" ht="12.75" customHeight="1">
      <c r="A28" s="88" t="s">
        <v>120</v>
      </c>
      <c r="B28" s="19">
        <v>30</v>
      </c>
      <c r="C28" s="89">
        <v>27.99</v>
      </c>
      <c r="D28" s="91">
        <v>11.55</v>
      </c>
      <c r="E28" s="89">
        <v>39.54</v>
      </c>
      <c r="F28" s="19" t="s">
        <v>1</v>
      </c>
    </row>
    <row r="29" spans="1:6" ht="12.75" customHeight="1">
      <c r="A29" s="88" t="s">
        <v>12</v>
      </c>
      <c r="B29" s="19">
        <v>22</v>
      </c>
      <c r="C29" s="89">
        <v>22</v>
      </c>
      <c r="D29" s="91">
        <v>2.2000000000000002</v>
      </c>
      <c r="E29" s="89">
        <f xml:space="preserve"> C29 + D29</f>
        <v>24.2</v>
      </c>
      <c r="F29" s="19" t="s">
        <v>1</v>
      </c>
    </row>
    <row r="30" spans="1:6" ht="12.75" customHeight="1">
      <c r="A30" s="88" t="s">
        <v>121</v>
      </c>
      <c r="B30" s="19" t="s">
        <v>51</v>
      </c>
      <c r="C30" s="89">
        <v>22.05</v>
      </c>
      <c r="D30" s="91">
        <v>6.75</v>
      </c>
      <c r="E30" s="89">
        <f xml:space="preserve"> C30 + D30</f>
        <v>28.8</v>
      </c>
      <c r="F30" s="19" t="s">
        <v>1</v>
      </c>
    </row>
    <row r="31" spans="1:6" ht="12.75" customHeight="1">
      <c r="A31" s="88" t="s">
        <v>49</v>
      </c>
      <c r="B31" s="19">
        <v>30</v>
      </c>
      <c r="C31" s="89">
        <v>30</v>
      </c>
      <c r="D31" s="91"/>
      <c r="E31" s="89">
        <f xml:space="preserve"> C31 + D31</f>
        <v>30</v>
      </c>
      <c r="F31" s="19" t="s">
        <v>1</v>
      </c>
    </row>
    <row r="32" spans="1:6" ht="12.75" customHeight="1">
      <c r="A32" s="88" t="s">
        <v>122</v>
      </c>
      <c r="B32" s="19">
        <v>25</v>
      </c>
      <c r="C32" s="89">
        <v>25</v>
      </c>
      <c r="D32" s="91"/>
      <c r="E32" s="89">
        <f xml:space="preserve"> C32 + D32</f>
        <v>25</v>
      </c>
      <c r="F32" s="19" t="s">
        <v>1</v>
      </c>
    </row>
    <row r="33" spans="1:6" ht="12.75" customHeight="1">
      <c r="A33" s="88" t="s">
        <v>123</v>
      </c>
      <c r="B33" s="19">
        <v>28</v>
      </c>
      <c r="C33" s="89">
        <v>28</v>
      </c>
      <c r="D33" s="91"/>
      <c r="E33" s="89">
        <v>28</v>
      </c>
      <c r="F33" s="19" t="s">
        <v>3</v>
      </c>
    </row>
    <row r="34" spans="1:6" ht="12.75" customHeight="1">
      <c r="A34" s="88" t="s">
        <v>16</v>
      </c>
      <c r="B34" s="19">
        <v>28</v>
      </c>
      <c r="C34" s="89">
        <v>28</v>
      </c>
      <c r="D34" s="91"/>
      <c r="E34" s="89">
        <f xml:space="preserve"> C34 + D34</f>
        <v>28</v>
      </c>
      <c r="F34" s="19" t="s">
        <v>1</v>
      </c>
    </row>
    <row r="35" spans="1:6" ht="12.75" customHeight="1">
      <c r="A35" s="88" t="s">
        <v>124</v>
      </c>
      <c r="B35" s="19">
        <v>19</v>
      </c>
      <c r="C35" s="89">
        <v>19</v>
      </c>
      <c r="D35" s="91"/>
      <c r="E35" s="89">
        <f xml:space="preserve"> C35 + D35</f>
        <v>19</v>
      </c>
      <c r="F35" s="19" t="s">
        <v>3</v>
      </c>
    </row>
    <row r="36" spans="1:6" ht="12.75" customHeight="1">
      <c r="A36" s="88" t="s">
        <v>125</v>
      </c>
      <c r="B36" s="19">
        <v>25</v>
      </c>
      <c r="C36" s="89">
        <v>30</v>
      </c>
      <c r="D36" s="91">
        <v>1.5</v>
      </c>
      <c r="E36" s="89">
        <v>31.5</v>
      </c>
      <c r="F36" s="19" t="s">
        <v>1</v>
      </c>
    </row>
    <row r="37" spans="1:6" ht="12.75" customHeight="1">
      <c r="A37" s="88" t="s">
        <v>18</v>
      </c>
      <c r="B37" s="19">
        <v>19</v>
      </c>
      <c r="C37" s="89">
        <v>19</v>
      </c>
      <c r="D37" s="91"/>
      <c r="E37" s="89">
        <f xml:space="preserve"> C37 + D37</f>
        <v>19</v>
      </c>
      <c r="F37" s="19" t="s">
        <v>3</v>
      </c>
    </row>
    <row r="38" spans="1:6" ht="12.75" customHeight="1">
      <c r="A38" s="88" t="s">
        <v>50</v>
      </c>
      <c r="B38" s="19">
        <v>20</v>
      </c>
      <c r="C38" s="89">
        <v>20</v>
      </c>
      <c r="D38" s="91"/>
      <c r="E38" s="89">
        <f xml:space="preserve"> C38 + D38</f>
        <v>20</v>
      </c>
      <c r="F38" s="19"/>
    </row>
    <row r="39" spans="1:6" ht="12.75" customHeight="1">
      <c r="A39" s="88" t="s">
        <v>19</v>
      </c>
      <c r="B39" s="19">
        <v>30</v>
      </c>
      <c r="C39" s="89">
        <v>30</v>
      </c>
      <c r="D39" s="91"/>
      <c r="E39" s="89">
        <f xml:space="preserve"> C39 + D39</f>
        <v>30</v>
      </c>
      <c r="F39" s="19" t="s">
        <v>1</v>
      </c>
    </row>
    <row r="40" spans="1:6" ht="12.75" customHeight="1">
      <c r="A40" s="88" t="s">
        <v>20</v>
      </c>
      <c r="B40" s="19">
        <v>26.3</v>
      </c>
      <c r="C40" s="89">
        <v>26.3</v>
      </c>
      <c r="D40" s="91"/>
      <c r="E40" s="89">
        <f xml:space="preserve"> C40 + D40</f>
        <v>26.3</v>
      </c>
      <c r="F40" s="19" t="s">
        <v>3</v>
      </c>
    </row>
    <row r="41" spans="1:6" ht="12.75" customHeight="1">
      <c r="A41" s="88" t="s">
        <v>126</v>
      </c>
      <c r="B41" s="19">
        <v>8.5</v>
      </c>
      <c r="C41" s="89">
        <f>100*B41/(100+B41+8*(100/100+119/100+10.53/100))</f>
        <v>6.700172785632307</v>
      </c>
      <c r="D41" s="91">
        <f>100*(8*(100/100+119/100+10.53/100))/(100+8.5+8*(100/100+119/100+10.53/100))</f>
        <v>14.474265030458197</v>
      </c>
      <c r="E41" s="89">
        <f>C41+D41</f>
        <v>21.174437816090503</v>
      </c>
      <c r="F41" s="19" t="s">
        <v>3</v>
      </c>
    </row>
    <row r="42" spans="1:6" ht="12.75" customHeight="1">
      <c r="A42" s="88" t="s">
        <v>21</v>
      </c>
      <c r="B42" s="19">
        <v>20</v>
      </c>
      <c r="C42" s="89">
        <v>20</v>
      </c>
      <c r="D42" s="90"/>
      <c r="E42" s="89">
        <f>C42+D42</f>
        <v>20</v>
      </c>
      <c r="F42" s="19" t="s">
        <v>3</v>
      </c>
    </row>
    <row r="43" spans="1:6" ht="12.75" customHeight="1">
      <c r="A43" s="88" t="s">
        <v>127</v>
      </c>
      <c r="B43" s="19">
        <v>24</v>
      </c>
      <c r="C43" s="89">
        <v>24</v>
      </c>
      <c r="D43" s="91"/>
      <c r="E43" s="89">
        <v>24</v>
      </c>
      <c r="F43" s="92" t="s">
        <v>1</v>
      </c>
    </row>
    <row r="44" spans="1:6" ht="12.75" customHeight="1">
      <c r="A44" s="88" t="s">
        <v>128</v>
      </c>
      <c r="B44" s="19">
        <v>35</v>
      </c>
      <c r="C44" s="89">
        <v>32.774000000000001</v>
      </c>
      <c r="D44" s="91">
        <v>6.36</v>
      </c>
      <c r="E44" s="89">
        <v>39.134</v>
      </c>
      <c r="F44" s="19" t="s">
        <v>1</v>
      </c>
    </row>
    <row r="45" spans="1:6" ht="12.75" customHeight="1" thickBot="1">
      <c r="A45" s="64"/>
      <c r="B45" s="64"/>
      <c r="C45" s="64"/>
      <c r="D45" s="81"/>
      <c r="E45" s="64"/>
      <c r="F45" s="64"/>
    </row>
    <row r="47" spans="1:6" ht="12.75" customHeight="1">
      <c r="A47" s="104"/>
      <c r="B47" s="104"/>
    </row>
    <row r="94" spans="1:1" ht="12.75" customHeight="1">
      <c r="A94" s="37"/>
    </row>
    <row r="104" spans="1:1" ht="12.75" customHeight="1">
      <c r="A104" s="4" t="s">
        <v>103</v>
      </c>
    </row>
  </sheetData>
  <mergeCells count="6">
    <mergeCell ref="F4:F9"/>
    <mergeCell ref="A47:B47"/>
    <mergeCell ref="B4:B9"/>
    <mergeCell ref="C4:C9"/>
    <mergeCell ref="D4:D9"/>
    <mergeCell ref="E4:E9"/>
  </mergeCells>
  <printOptions horizontalCentered="1" verticalCentered="1"/>
  <pageMargins left="0.25" right="0.25" top="0.75" bottom="0.75" header="0.3" footer="0.3"/>
  <pageSetup paperSize="9" scale="56" orientation="portrait" r:id="rId1"/>
  <headerFooter alignWithMargins="0"/>
  <ignoredErrors>
    <ignoredError sqref="C21" numberStoredAsText="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F104"/>
  <sheetViews>
    <sheetView showGridLines="0" zoomScaleNormal="100" workbookViewId="0">
      <selection activeCell="F41" sqref="F41"/>
    </sheetView>
  </sheetViews>
  <sheetFormatPr defaultRowHeight="12.75"/>
  <cols>
    <col min="1" max="1" width="18.140625" style="4" customWidth="1"/>
    <col min="2" max="2" width="16.85546875" style="4" customWidth="1"/>
    <col min="3" max="3" width="16.42578125" style="4" customWidth="1"/>
    <col min="4" max="4" width="17.5703125" style="61" customWidth="1"/>
    <col min="5" max="5" width="14.140625" style="4" customWidth="1"/>
    <col min="6" max="6" width="13.42578125" style="4" customWidth="1"/>
    <col min="7" max="16384" width="9.140625" style="4"/>
  </cols>
  <sheetData>
    <row r="1" spans="1:6" ht="12.75" customHeight="1">
      <c r="A1" s="60">
        <v>41684</v>
      </c>
    </row>
    <row r="2" spans="1:6" ht="12.75" customHeight="1">
      <c r="A2" s="5" t="s">
        <v>234</v>
      </c>
      <c r="B2" s="62"/>
      <c r="C2" s="62"/>
      <c r="D2" s="63"/>
      <c r="E2" s="62"/>
      <c r="F2" s="62"/>
    </row>
    <row r="3" spans="1:6" ht="12.75" customHeight="1" thickBot="1">
      <c r="A3" s="64"/>
      <c r="B3" s="64"/>
      <c r="C3" s="64"/>
      <c r="D3" s="81"/>
      <c r="E3" s="64"/>
      <c r="F3" s="64"/>
    </row>
    <row r="4" spans="1:6" ht="12.75" customHeight="1">
      <c r="A4" s="10"/>
      <c r="B4" s="101" t="s">
        <v>105</v>
      </c>
      <c r="C4" s="101" t="s">
        <v>106</v>
      </c>
      <c r="D4" s="105" t="s">
        <v>107</v>
      </c>
      <c r="E4" s="101" t="s">
        <v>108</v>
      </c>
      <c r="F4" s="101" t="s">
        <v>109</v>
      </c>
    </row>
    <row r="5" spans="1:6" ht="12.75" customHeight="1">
      <c r="B5" s="102"/>
      <c r="C5" s="102"/>
      <c r="D5" s="106"/>
      <c r="E5" s="102"/>
      <c r="F5" s="102"/>
    </row>
    <row r="6" spans="1:6" ht="12.75" customHeight="1">
      <c r="A6" s="8"/>
      <c r="B6" s="102"/>
      <c r="C6" s="102"/>
      <c r="D6" s="106"/>
      <c r="E6" s="102"/>
      <c r="F6" s="102"/>
    </row>
    <row r="7" spans="1:6" ht="12.75" customHeight="1">
      <c r="B7" s="102"/>
      <c r="C7" s="102"/>
      <c r="D7" s="106"/>
      <c r="E7" s="102"/>
      <c r="F7" s="102"/>
    </row>
    <row r="8" spans="1:6" ht="12.75" customHeight="1">
      <c r="A8" s="65" t="s">
        <v>0</v>
      </c>
      <c r="B8" s="102"/>
      <c r="C8" s="102"/>
      <c r="D8" s="106"/>
      <c r="E8" s="102"/>
      <c r="F8" s="102"/>
    </row>
    <row r="9" spans="1:6" ht="12.75" customHeight="1">
      <c r="A9" s="66"/>
      <c r="B9" s="103"/>
      <c r="C9" s="103"/>
      <c r="D9" s="107"/>
      <c r="E9" s="103"/>
      <c r="F9" s="103"/>
    </row>
    <row r="10" spans="1:6" ht="12.75" customHeight="1">
      <c r="E10" s="69"/>
    </row>
    <row r="11" spans="1:6" ht="12.75" customHeight="1">
      <c r="A11" s="88" t="s">
        <v>110</v>
      </c>
      <c r="B11" s="19">
        <v>30</v>
      </c>
      <c r="C11" s="89">
        <v>30</v>
      </c>
      <c r="D11" s="90"/>
      <c r="E11" s="89">
        <f xml:space="preserve"> C11 + D11</f>
        <v>30</v>
      </c>
      <c r="F11" s="19" t="s">
        <v>1</v>
      </c>
    </row>
    <row r="12" spans="1:6">
      <c r="A12" s="65" t="s">
        <v>2</v>
      </c>
      <c r="B12" s="19">
        <v>25</v>
      </c>
      <c r="C12" s="89">
        <v>25</v>
      </c>
      <c r="D12" s="90"/>
      <c r="E12" s="89">
        <f xml:space="preserve"> C12 + D12</f>
        <v>25</v>
      </c>
      <c r="F12" s="19" t="s">
        <v>3</v>
      </c>
    </row>
    <row r="13" spans="1:6" ht="14.25">
      <c r="A13" s="65" t="s">
        <v>111</v>
      </c>
      <c r="B13" s="19" t="s">
        <v>26</v>
      </c>
      <c r="C13" s="89">
        <v>33.99</v>
      </c>
      <c r="D13" s="90"/>
      <c r="E13" s="89">
        <f xml:space="preserve"> C13 + D13</f>
        <v>33.99</v>
      </c>
      <c r="F13" s="19" t="s">
        <v>1</v>
      </c>
    </row>
    <row r="14" spans="1:6">
      <c r="A14" s="88" t="s">
        <v>5</v>
      </c>
      <c r="B14" s="19">
        <v>16.5</v>
      </c>
      <c r="C14" s="89">
        <v>16.5</v>
      </c>
      <c r="D14" s="91">
        <v>11.14</v>
      </c>
      <c r="E14" s="89">
        <f xml:space="preserve"> C14 + D14</f>
        <v>27.64</v>
      </c>
      <c r="F14" s="19" t="s">
        <v>1</v>
      </c>
    </row>
    <row r="15" spans="1:6" ht="14.25">
      <c r="A15" s="65" t="s">
        <v>112</v>
      </c>
      <c r="B15" s="19">
        <v>20</v>
      </c>
      <c r="C15" s="89">
        <v>20</v>
      </c>
      <c r="D15" s="91"/>
      <c r="E15" s="89">
        <v>20</v>
      </c>
      <c r="F15" s="19" t="s">
        <v>1</v>
      </c>
    </row>
    <row r="16" spans="1:6">
      <c r="A16" s="88" t="s">
        <v>6</v>
      </c>
      <c r="B16" s="19">
        <v>19</v>
      </c>
      <c r="C16" s="89">
        <v>19</v>
      </c>
      <c r="D16" s="91"/>
      <c r="E16" s="89">
        <f xml:space="preserve"> C16 + D16</f>
        <v>19</v>
      </c>
      <c r="F16" s="19" t="s">
        <v>1</v>
      </c>
    </row>
    <row r="17" spans="1:6">
      <c r="A17" s="88" t="s">
        <v>7</v>
      </c>
      <c r="B17" s="19">
        <v>25</v>
      </c>
      <c r="C17" s="89">
        <v>25</v>
      </c>
      <c r="D17" s="91"/>
      <c r="E17" s="89">
        <f xml:space="preserve"> C17 + D17</f>
        <v>25</v>
      </c>
      <c r="F17" s="19" t="s">
        <v>3</v>
      </c>
    </row>
    <row r="18" spans="1:6" ht="14.25">
      <c r="A18" s="65" t="s">
        <v>113</v>
      </c>
      <c r="B18" s="19">
        <v>21</v>
      </c>
      <c r="C18" s="89">
        <v>21</v>
      </c>
      <c r="D18" s="91"/>
      <c r="E18" s="89">
        <f xml:space="preserve"> C18 + D18</f>
        <v>21</v>
      </c>
      <c r="F18" s="19"/>
    </row>
    <row r="19" spans="1:6">
      <c r="A19" s="88" t="s">
        <v>8</v>
      </c>
      <c r="B19" s="19">
        <v>26</v>
      </c>
      <c r="C19" s="89">
        <v>26</v>
      </c>
      <c r="D19" s="91"/>
      <c r="E19" s="89">
        <f xml:space="preserve"> C19 + D19</f>
        <v>26</v>
      </c>
      <c r="F19" s="19" t="s">
        <v>3</v>
      </c>
    </row>
    <row r="20" spans="1:6" ht="14.25">
      <c r="A20" s="88" t="s">
        <v>114</v>
      </c>
      <c r="B20" s="19">
        <v>34.43</v>
      </c>
      <c r="C20" s="89">
        <v>34.43</v>
      </c>
      <c r="D20" s="91"/>
      <c r="E20" s="89">
        <f xml:space="preserve"> C20 + D20</f>
        <v>34.43</v>
      </c>
      <c r="F20" s="19" t="s">
        <v>1</v>
      </c>
    </row>
    <row r="21" spans="1:6" ht="14.25">
      <c r="A21" s="65" t="s">
        <v>115</v>
      </c>
      <c r="B21" s="19" t="s">
        <v>47</v>
      </c>
      <c r="C21" s="89" t="s">
        <v>48</v>
      </c>
      <c r="D21" s="91">
        <v>14.35</v>
      </c>
      <c r="E21" s="89">
        <v>30.175000000000001</v>
      </c>
      <c r="F21" s="19" t="s">
        <v>3</v>
      </c>
    </row>
    <row r="22" spans="1:6">
      <c r="A22" s="88" t="s">
        <v>29</v>
      </c>
      <c r="B22" s="19">
        <v>20</v>
      </c>
      <c r="C22" s="89">
        <v>20</v>
      </c>
      <c r="D22" s="91"/>
      <c r="E22" s="89">
        <v>20</v>
      </c>
      <c r="F22" s="19" t="s">
        <v>1</v>
      </c>
    </row>
    <row r="23" spans="1:6" ht="14.25">
      <c r="A23" s="88" t="s">
        <v>116</v>
      </c>
      <c r="B23" s="19">
        <v>19</v>
      </c>
      <c r="C23" s="89">
        <v>19</v>
      </c>
      <c r="D23" s="91"/>
      <c r="E23" s="89">
        <f xml:space="preserve"> C23 + D23</f>
        <v>19</v>
      </c>
      <c r="F23" s="19" t="s">
        <v>1</v>
      </c>
    </row>
    <row r="24" spans="1:6">
      <c r="A24" s="88" t="s">
        <v>9</v>
      </c>
      <c r="B24" s="19">
        <v>20</v>
      </c>
      <c r="C24" s="89">
        <v>20</v>
      </c>
      <c r="D24" s="91"/>
      <c r="E24" s="89">
        <f xml:space="preserve"> C24 + D24</f>
        <v>20</v>
      </c>
      <c r="F24" s="19" t="s">
        <v>3</v>
      </c>
    </row>
    <row r="25" spans="1:6">
      <c r="A25" s="88" t="s">
        <v>10</v>
      </c>
      <c r="B25" s="19">
        <v>12.5</v>
      </c>
      <c r="C25" s="89">
        <v>12.5</v>
      </c>
      <c r="D25" s="91"/>
      <c r="E25" s="89">
        <f xml:space="preserve"> C25 + D25</f>
        <v>12.5</v>
      </c>
      <c r="F25" s="19" t="s">
        <v>1</v>
      </c>
    </row>
    <row r="26" spans="1:6" ht="14.25">
      <c r="A26" s="88" t="s">
        <v>212</v>
      </c>
      <c r="B26" s="19">
        <v>24</v>
      </c>
      <c r="C26" s="89">
        <v>24</v>
      </c>
      <c r="D26" s="91">
        <v>0</v>
      </c>
      <c r="E26" s="89">
        <v>24</v>
      </c>
      <c r="F26" s="19" t="s">
        <v>1</v>
      </c>
    </row>
    <row r="27" spans="1:6" ht="14.25">
      <c r="A27" s="88" t="s">
        <v>213</v>
      </c>
      <c r="B27" s="19">
        <v>27.5</v>
      </c>
      <c r="C27" s="89">
        <v>27.5</v>
      </c>
      <c r="D27" s="91"/>
      <c r="E27" s="89">
        <f xml:space="preserve"> C27 + D27</f>
        <v>27.5</v>
      </c>
      <c r="F27" s="19" t="s">
        <v>3</v>
      </c>
    </row>
    <row r="28" spans="1:6">
      <c r="A28" s="88" t="s">
        <v>11</v>
      </c>
      <c r="B28" s="19">
        <v>30</v>
      </c>
      <c r="C28" s="89">
        <v>27.99</v>
      </c>
      <c r="D28" s="91">
        <v>11.55</v>
      </c>
      <c r="E28" s="89">
        <v>39.54</v>
      </c>
      <c r="F28" s="19" t="s">
        <v>1</v>
      </c>
    </row>
    <row r="29" spans="1:6">
      <c r="A29" s="88" t="s">
        <v>12</v>
      </c>
      <c r="B29" s="19">
        <v>22</v>
      </c>
      <c r="C29" s="89">
        <v>22</v>
      </c>
      <c r="D29" s="91">
        <v>2.2000000000000002</v>
      </c>
      <c r="E29" s="89">
        <f xml:space="preserve"> C29 + D29</f>
        <v>24.2</v>
      </c>
      <c r="F29" s="19" t="s">
        <v>1</v>
      </c>
    </row>
    <row r="30" spans="1:6" ht="14.25">
      <c r="A30" s="88" t="s">
        <v>235</v>
      </c>
      <c r="B30" s="19" t="s">
        <v>51</v>
      </c>
      <c r="C30" s="89">
        <v>22.05</v>
      </c>
      <c r="D30" s="91">
        <v>6.75</v>
      </c>
      <c r="E30" s="89">
        <f xml:space="preserve"> C30 + D30</f>
        <v>28.8</v>
      </c>
      <c r="F30" s="19" t="s">
        <v>1</v>
      </c>
    </row>
    <row r="31" spans="1:6">
      <c r="A31" s="88" t="s">
        <v>49</v>
      </c>
      <c r="B31" s="19">
        <v>30</v>
      </c>
      <c r="C31" s="89">
        <v>30</v>
      </c>
      <c r="D31" s="91"/>
      <c r="E31" s="89">
        <f xml:space="preserve"> C31 + D31</f>
        <v>30</v>
      </c>
      <c r="F31" s="19" t="s">
        <v>1</v>
      </c>
    </row>
    <row r="32" spans="1:6" ht="14.25">
      <c r="A32" s="88" t="s">
        <v>236</v>
      </c>
      <c r="B32" s="19">
        <v>25</v>
      </c>
      <c r="C32" s="89">
        <v>25</v>
      </c>
      <c r="D32" s="91"/>
      <c r="E32" s="89">
        <f xml:space="preserve"> C32 + D32</f>
        <v>25</v>
      </c>
      <c r="F32" s="19" t="s">
        <v>1</v>
      </c>
    </row>
    <row r="33" spans="1:6" ht="14.25">
      <c r="A33" s="88" t="s">
        <v>237</v>
      </c>
      <c r="B33" s="19">
        <v>28</v>
      </c>
      <c r="C33" s="89">
        <v>28</v>
      </c>
      <c r="D33" s="91"/>
      <c r="E33" s="89">
        <v>28</v>
      </c>
      <c r="F33" s="19" t="s">
        <v>3</v>
      </c>
    </row>
    <row r="34" spans="1:6">
      <c r="A34" s="88" t="s">
        <v>16</v>
      </c>
      <c r="B34" s="19">
        <v>28</v>
      </c>
      <c r="C34" s="89">
        <v>28</v>
      </c>
      <c r="D34" s="91"/>
      <c r="E34" s="89">
        <f xml:space="preserve"> C34 + D34</f>
        <v>28</v>
      </c>
      <c r="F34" s="19" t="s">
        <v>1</v>
      </c>
    </row>
    <row r="35" spans="1:6" ht="14.25">
      <c r="A35" s="88" t="s">
        <v>238</v>
      </c>
      <c r="B35" s="19">
        <v>19</v>
      </c>
      <c r="C35" s="89">
        <v>19</v>
      </c>
      <c r="D35" s="91"/>
      <c r="E35" s="89">
        <f xml:space="preserve"> C35 + D35</f>
        <v>19</v>
      </c>
      <c r="F35" s="19" t="s">
        <v>3</v>
      </c>
    </row>
    <row r="36" spans="1:6" ht="14.25">
      <c r="A36" s="88" t="s">
        <v>239</v>
      </c>
      <c r="B36" s="19">
        <v>25</v>
      </c>
      <c r="C36" s="89">
        <v>27</v>
      </c>
      <c r="D36" s="91">
        <v>1.5</v>
      </c>
      <c r="E36" s="89">
        <v>28.5</v>
      </c>
      <c r="F36" s="19" t="s">
        <v>1</v>
      </c>
    </row>
    <row r="37" spans="1:6">
      <c r="A37" s="88" t="s">
        <v>18</v>
      </c>
      <c r="B37" s="19">
        <v>19</v>
      </c>
      <c r="C37" s="89">
        <v>19</v>
      </c>
      <c r="D37" s="91"/>
      <c r="E37" s="89">
        <f xml:space="preserve"> C37 + D37</f>
        <v>19</v>
      </c>
      <c r="F37" s="19" t="s">
        <v>3</v>
      </c>
    </row>
    <row r="38" spans="1:6">
      <c r="A38" s="88" t="s">
        <v>50</v>
      </c>
      <c r="B38" s="19">
        <v>20</v>
      </c>
      <c r="C38" s="89">
        <v>20</v>
      </c>
      <c r="D38" s="91"/>
      <c r="E38" s="89">
        <f xml:space="preserve"> C38 + D38</f>
        <v>20</v>
      </c>
      <c r="F38" s="19"/>
    </row>
    <row r="39" spans="1:6">
      <c r="A39" s="88" t="s">
        <v>19</v>
      </c>
      <c r="B39" s="19">
        <v>30</v>
      </c>
      <c r="C39" s="89">
        <v>30</v>
      </c>
      <c r="D39" s="91"/>
      <c r="E39" s="89">
        <f xml:space="preserve"> C39 + D39</f>
        <v>30</v>
      </c>
      <c r="F39" s="19" t="s">
        <v>1</v>
      </c>
    </row>
    <row r="40" spans="1:6">
      <c r="A40" s="88" t="s">
        <v>20</v>
      </c>
      <c r="B40" s="19">
        <v>26.3</v>
      </c>
      <c r="C40" s="89">
        <v>26.3</v>
      </c>
      <c r="D40" s="91"/>
      <c r="E40" s="89">
        <f xml:space="preserve"> C40 + D40</f>
        <v>26.3</v>
      </c>
      <c r="F40" s="19" t="s">
        <v>3</v>
      </c>
    </row>
    <row r="41" spans="1:6" ht="14.25">
      <c r="A41" s="88" t="s">
        <v>240</v>
      </c>
      <c r="B41" s="19">
        <v>8.5</v>
      </c>
      <c r="C41" s="89">
        <f>100*B41/(100+B41+8*(100/100+119/100+10.53/100))</f>
        <v>6.700172785632307</v>
      </c>
      <c r="D41" s="91">
        <f>100*(8*(100/100+119/100+10.53/100))/(100+8.5+8*(100/100+119/100+10.53/100))</f>
        <v>14.474265030458197</v>
      </c>
      <c r="E41" s="89">
        <f>C41+D41</f>
        <v>21.174437816090503</v>
      </c>
      <c r="F41" s="19" t="s">
        <v>3</v>
      </c>
    </row>
    <row r="42" spans="1:6">
      <c r="A42" s="88" t="s">
        <v>21</v>
      </c>
      <c r="B42" s="19">
        <v>20</v>
      </c>
      <c r="C42" s="89">
        <v>20</v>
      </c>
      <c r="D42" s="90"/>
      <c r="E42" s="89">
        <f>C42+D42</f>
        <v>20</v>
      </c>
      <c r="F42" s="19" t="s">
        <v>3</v>
      </c>
    </row>
    <row r="43" spans="1:6" ht="14.25">
      <c r="A43" s="88" t="s">
        <v>241</v>
      </c>
      <c r="B43" s="19">
        <v>26</v>
      </c>
      <c r="C43" s="89">
        <v>26</v>
      </c>
      <c r="D43" s="91"/>
      <c r="E43" s="89">
        <v>26</v>
      </c>
      <c r="F43" s="92" t="s">
        <v>1</v>
      </c>
    </row>
    <row r="44" spans="1:6" ht="14.25">
      <c r="A44" s="88" t="s">
        <v>242</v>
      </c>
      <c r="B44" s="19">
        <v>35</v>
      </c>
      <c r="C44" s="89">
        <f>B44-B44/100*D44</f>
        <v>32.746000000000002</v>
      </c>
      <c r="D44" s="91">
        <v>6.44</v>
      </c>
      <c r="E44" s="89">
        <f>C44+D44</f>
        <v>39.186</v>
      </c>
      <c r="F44" s="19" t="s">
        <v>1</v>
      </c>
    </row>
    <row r="45" spans="1:6" ht="13.5" thickBot="1">
      <c r="A45" s="64"/>
      <c r="B45" s="64"/>
      <c r="C45" s="64"/>
      <c r="D45" s="81"/>
      <c r="E45" s="64"/>
      <c r="F45" s="64"/>
    </row>
    <row r="47" spans="1:6">
      <c r="A47" s="104"/>
      <c r="B47" s="104"/>
    </row>
    <row r="94" spans="1:1">
      <c r="A94" s="37"/>
    </row>
    <row r="104" spans="1:1">
      <c r="A104" s="4" t="s">
        <v>103</v>
      </c>
    </row>
  </sheetData>
  <mergeCells count="6">
    <mergeCell ref="F4:F9"/>
    <mergeCell ref="A47:B47"/>
    <mergeCell ref="B4:B9"/>
    <mergeCell ref="C4:C9"/>
    <mergeCell ref="D4:D9"/>
    <mergeCell ref="E4:E9"/>
  </mergeCells>
  <printOptions horizontalCentered="1" verticalCentered="1"/>
  <pageMargins left="0.25" right="0.25" top="0.75" bottom="0.75" header="0.3" footer="0.3"/>
  <pageSetup paperSize="9" scale="62"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F104"/>
  <sheetViews>
    <sheetView showGridLines="0" zoomScaleNormal="100" workbookViewId="0">
      <selection activeCell="F41" sqref="F41"/>
    </sheetView>
  </sheetViews>
  <sheetFormatPr defaultRowHeight="12.75"/>
  <cols>
    <col min="1" max="1" width="18.140625" style="4" customWidth="1"/>
    <col min="2" max="2" width="16.85546875" style="4" customWidth="1"/>
    <col min="3" max="3" width="16.42578125" style="4" customWidth="1"/>
    <col min="4" max="4" width="17.5703125" style="61" customWidth="1"/>
    <col min="5" max="5" width="10" style="4" customWidth="1"/>
    <col min="6" max="6" width="11.140625" style="4" customWidth="1"/>
    <col min="7" max="16384" width="9.140625" style="4"/>
  </cols>
  <sheetData>
    <row r="1" spans="1:6">
      <c r="A1" s="60">
        <v>41684</v>
      </c>
    </row>
    <row r="2" spans="1:6" ht="14.25">
      <c r="A2" s="5" t="s">
        <v>233</v>
      </c>
      <c r="B2" s="62"/>
      <c r="C2" s="62"/>
      <c r="D2" s="63"/>
      <c r="E2" s="62"/>
      <c r="F2" s="62"/>
    </row>
    <row r="3" spans="1:6" ht="12.75" customHeight="1" thickBot="1">
      <c r="A3" s="64"/>
      <c r="B3" s="64"/>
      <c r="C3" s="64"/>
      <c r="D3" s="81"/>
      <c r="E3" s="64"/>
      <c r="F3" s="64"/>
    </row>
    <row r="4" spans="1:6" ht="12.75" customHeight="1">
      <c r="A4" s="10"/>
      <c r="B4" s="101" t="s">
        <v>105</v>
      </c>
      <c r="C4" s="101" t="s">
        <v>106</v>
      </c>
      <c r="D4" s="105" t="s">
        <v>107</v>
      </c>
      <c r="E4" s="101" t="s">
        <v>108</v>
      </c>
      <c r="F4" s="101" t="s">
        <v>109</v>
      </c>
    </row>
    <row r="5" spans="1:6" ht="12.75" customHeight="1">
      <c r="B5" s="102"/>
      <c r="C5" s="102"/>
      <c r="D5" s="106"/>
      <c r="E5" s="102"/>
      <c r="F5" s="102"/>
    </row>
    <row r="6" spans="1:6" ht="12.75" customHeight="1">
      <c r="A6" s="8"/>
      <c r="B6" s="102"/>
      <c r="C6" s="102"/>
      <c r="D6" s="106"/>
      <c r="E6" s="102"/>
      <c r="F6" s="102"/>
    </row>
    <row r="7" spans="1:6" ht="12.75" customHeight="1">
      <c r="B7" s="102"/>
      <c r="C7" s="102"/>
      <c r="D7" s="106"/>
      <c r="E7" s="102"/>
      <c r="F7" s="102"/>
    </row>
    <row r="8" spans="1:6" ht="12.75" customHeight="1">
      <c r="A8" s="65" t="s">
        <v>0</v>
      </c>
      <c r="B8" s="102"/>
      <c r="C8" s="102"/>
      <c r="D8" s="106"/>
      <c r="E8" s="102"/>
      <c r="F8" s="102"/>
    </row>
    <row r="9" spans="1:6" ht="12.75" customHeight="1">
      <c r="A9" s="66"/>
      <c r="B9" s="103"/>
      <c r="C9" s="103"/>
      <c r="D9" s="107"/>
      <c r="E9" s="103"/>
      <c r="F9" s="103"/>
    </row>
    <row r="10" spans="1:6" ht="12.75" customHeight="1">
      <c r="E10" s="69"/>
    </row>
    <row r="11" spans="1:6" ht="12.75" customHeight="1">
      <c r="A11" s="65" t="s">
        <v>110</v>
      </c>
      <c r="B11" s="69">
        <v>30</v>
      </c>
      <c r="C11" s="70">
        <v>30</v>
      </c>
      <c r="D11" s="71"/>
      <c r="E11" s="70">
        <f xml:space="preserve"> C11 + D11</f>
        <v>30</v>
      </c>
      <c r="F11" s="69" t="s">
        <v>1</v>
      </c>
    </row>
    <row r="12" spans="1:6">
      <c r="A12" s="65" t="s">
        <v>2</v>
      </c>
      <c r="B12" s="69">
        <v>25</v>
      </c>
      <c r="C12" s="70">
        <v>25</v>
      </c>
      <c r="D12" s="71"/>
      <c r="E12" s="70">
        <f xml:space="preserve"> C12 + D12</f>
        <v>25</v>
      </c>
      <c r="F12" s="38" t="s">
        <v>3</v>
      </c>
    </row>
    <row r="13" spans="1:6" ht="14.25">
      <c r="A13" s="65" t="s">
        <v>111</v>
      </c>
      <c r="B13" s="83" t="s">
        <v>26</v>
      </c>
      <c r="C13" s="70">
        <v>33.99</v>
      </c>
      <c r="D13" s="71"/>
      <c r="E13" s="70">
        <f xml:space="preserve"> C13 + D13</f>
        <v>33.99</v>
      </c>
      <c r="F13" s="69" t="s">
        <v>1</v>
      </c>
    </row>
    <row r="14" spans="1:6">
      <c r="A14" s="65" t="s">
        <v>5</v>
      </c>
      <c r="B14" s="69">
        <v>18</v>
      </c>
      <c r="C14" s="70">
        <v>18</v>
      </c>
      <c r="D14" s="72">
        <v>11.36</v>
      </c>
      <c r="E14" s="70">
        <f xml:space="preserve"> C14 + D14</f>
        <v>29.36</v>
      </c>
      <c r="F14" s="38" t="s">
        <v>1</v>
      </c>
    </row>
    <row r="15" spans="1:6" ht="14.25">
      <c r="A15" s="65" t="s">
        <v>112</v>
      </c>
      <c r="B15" s="69">
        <v>17</v>
      </c>
      <c r="C15" s="70">
        <v>17</v>
      </c>
      <c r="D15" s="72"/>
      <c r="E15" s="70">
        <v>17</v>
      </c>
      <c r="F15" s="38" t="s">
        <v>1</v>
      </c>
    </row>
    <row r="16" spans="1:6">
      <c r="A16" s="65" t="s">
        <v>6</v>
      </c>
      <c r="B16" s="69">
        <v>19</v>
      </c>
      <c r="C16" s="70">
        <v>19</v>
      </c>
      <c r="D16" s="72"/>
      <c r="E16" s="70">
        <f xml:space="preserve"> C16 + D16</f>
        <v>19</v>
      </c>
      <c r="F16" s="38" t="s">
        <v>1</v>
      </c>
    </row>
    <row r="17" spans="1:6">
      <c r="A17" s="65" t="s">
        <v>7</v>
      </c>
      <c r="B17" s="69">
        <v>25</v>
      </c>
      <c r="C17" s="70">
        <v>25</v>
      </c>
      <c r="D17" s="72"/>
      <c r="E17" s="70">
        <f xml:space="preserve"> C17 + D17</f>
        <v>25</v>
      </c>
      <c r="F17" s="38" t="s">
        <v>3</v>
      </c>
    </row>
    <row r="18" spans="1:6" ht="14.25">
      <c r="A18" s="65" t="s">
        <v>113</v>
      </c>
      <c r="B18" s="69">
        <v>21</v>
      </c>
      <c r="C18" s="70">
        <v>21</v>
      </c>
      <c r="D18" s="72"/>
      <c r="E18" s="70">
        <f xml:space="preserve"> C18 + D18</f>
        <v>21</v>
      </c>
      <c r="F18" s="38"/>
    </row>
    <row r="19" spans="1:6">
      <c r="A19" s="65" t="s">
        <v>8</v>
      </c>
      <c r="B19" s="69">
        <v>26</v>
      </c>
      <c r="C19" s="70">
        <v>26</v>
      </c>
      <c r="D19" s="72"/>
      <c r="E19" s="70">
        <f xml:space="preserve"> C19 + D19</f>
        <v>26</v>
      </c>
      <c r="F19" s="38" t="s">
        <v>3</v>
      </c>
    </row>
    <row r="20" spans="1:6" ht="14.25">
      <c r="A20" s="65" t="s">
        <v>114</v>
      </c>
      <c r="B20" s="79">
        <v>34.43</v>
      </c>
      <c r="C20" s="70">
        <v>34.43</v>
      </c>
      <c r="D20" s="72"/>
      <c r="E20" s="70">
        <f xml:space="preserve"> C20 + D20</f>
        <v>34.43</v>
      </c>
      <c r="F20" s="38" t="s">
        <v>1</v>
      </c>
    </row>
    <row r="21" spans="1:6" ht="14.25">
      <c r="A21" s="65" t="s">
        <v>115</v>
      </c>
      <c r="B21" s="79" t="s">
        <v>47</v>
      </c>
      <c r="C21" s="70" t="s">
        <v>48</v>
      </c>
      <c r="D21" s="72">
        <v>14.35</v>
      </c>
      <c r="E21" s="70">
        <v>30.175000000000001</v>
      </c>
      <c r="F21" s="79" t="s">
        <v>3</v>
      </c>
    </row>
    <row r="22" spans="1:6">
      <c r="A22" s="65" t="s">
        <v>29</v>
      </c>
      <c r="B22" s="69">
        <v>24</v>
      </c>
      <c r="C22" s="70">
        <v>24</v>
      </c>
      <c r="D22" s="72"/>
      <c r="E22" s="70">
        <f xml:space="preserve"> C22 + D22</f>
        <v>24</v>
      </c>
      <c r="F22" s="38" t="s">
        <v>1</v>
      </c>
    </row>
    <row r="23" spans="1:6" ht="14.25">
      <c r="A23" s="65" t="s">
        <v>116</v>
      </c>
      <c r="B23" s="69">
        <v>19</v>
      </c>
      <c r="C23" s="70">
        <v>19</v>
      </c>
      <c r="D23" s="72"/>
      <c r="E23" s="70">
        <f xml:space="preserve"> C23 + D23</f>
        <v>19</v>
      </c>
      <c r="F23" s="69" t="s">
        <v>1</v>
      </c>
    </row>
    <row r="24" spans="1:6">
      <c r="A24" s="65" t="s">
        <v>9</v>
      </c>
      <c r="B24" s="69">
        <v>18</v>
      </c>
      <c r="C24" s="70">
        <v>18</v>
      </c>
      <c r="D24" s="72"/>
      <c r="E24" s="70">
        <f xml:space="preserve"> C24 + D24</f>
        <v>18</v>
      </c>
      <c r="F24" s="38" t="s">
        <v>3</v>
      </c>
    </row>
    <row r="25" spans="1:6">
      <c r="A25" s="78" t="s">
        <v>10</v>
      </c>
      <c r="B25" s="69">
        <v>12.5</v>
      </c>
      <c r="C25" s="70">
        <v>12.5</v>
      </c>
      <c r="D25" s="72"/>
      <c r="E25" s="70">
        <f xml:space="preserve"> C25 + D25</f>
        <v>12.5</v>
      </c>
      <c r="F25" s="38" t="s">
        <v>1</v>
      </c>
    </row>
    <row r="26" spans="1:6" ht="14.25">
      <c r="A26" s="78" t="s">
        <v>212</v>
      </c>
      <c r="B26" s="69">
        <v>25</v>
      </c>
      <c r="C26" s="70">
        <v>25</v>
      </c>
      <c r="D26" s="72">
        <v>0</v>
      </c>
      <c r="E26" s="70">
        <v>25</v>
      </c>
      <c r="F26" s="38" t="s">
        <v>1</v>
      </c>
    </row>
    <row r="27" spans="1:6" ht="14.25">
      <c r="A27" s="65" t="s">
        <v>213</v>
      </c>
      <c r="B27" s="69">
        <v>27.5</v>
      </c>
      <c r="C27" s="70">
        <v>27.5</v>
      </c>
      <c r="D27" s="72"/>
      <c r="E27" s="70">
        <f xml:space="preserve"> C27 + D27</f>
        <v>27.5</v>
      </c>
      <c r="F27" s="38" t="s">
        <v>3</v>
      </c>
    </row>
    <row r="28" spans="1:6">
      <c r="A28" s="65" t="s">
        <v>11</v>
      </c>
      <c r="B28" s="69">
        <v>30</v>
      </c>
      <c r="C28" s="70">
        <v>27.99</v>
      </c>
      <c r="D28" s="87">
        <v>11.55</v>
      </c>
      <c r="E28" s="70">
        <v>39.54</v>
      </c>
      <c r="F28" s="38" t="s">
        <v>1</v>
      </c>
    </row>
    <row r="29" spans="1:6">
      <c r="A29" s="65" t="s">
        <v>12</v>
      </c>
      <c r="B29" s="69">
        <v>22</v>
      </c>
      <c r="C29" s="70">
        <v>22</v>
      </c>
      <c r="D29" s="72">
        <v>2.2000000000000002</v>
      </c>
      <c r="E29" s="70">
        <f t="shared" ref="E29:E40" si="0" xml:space="preserve"> C29 + D29</f>
        <v>24.2</v>
      </c>
      <c r="F29" s="38" t="s">
        <v>1</v>
      </c>
    </row>
    <row r="30" spans="1:6">
      <c r="A30" s="65" t="s">
        <v>13</v>
      </c>
      <c r="B30" s="38" t="s">
        <v>46</v>
      </c>
      <c r="C30" s="70">
        <v>21.84</v>
      </c>
      <c r="D30" s="72">
        <v>6.75</v>
      </c>
      <c r="E30" s="70">
        <f t="shared" si="0"/>
        <v>28.59</v>
      </c>
      <c r="F30" s="38" t="s">
        <v>1</v>
      </c>
    </row>
    <row r="31" spans="1:6">
      <c r="A31" s="65" t="s">
        <v>49</v>
      </c>
      <c r="B31" s="69">
        <v>30</v>
      </c>
      <c r="C31" s="70">
        <v>30</v>
      </c>
      <c r="D31" s="72"/>
      <c r="E31" s="70">
        <f t="shared" si="0"/>
        <v>30</v>
      </c>
      <c r="F31" s="38" t="s">
        <v>1</v>
      </c>
    </row>
    <row r="32" spans="1:6" ht="14.25">
      <c r="A32" s="65" t="s">
        <v>224</v>
      </c>
      <c r="B32" s="69">
        <v>25.5</v>
      </c>
      <c r="C32" s="70">
        <v>25.5</v>
      </c>
      <c r="D32" s="72"/>
      <c r="E32" s="70">
        <f t="shared" si="0"/>
        <v>25.5</v>
      </c>
      <c r="F32" s="38" t="s">
        <v>1</v>
      </c>
    </row>
    <row r="33" spans="1:6" ht="14.25">
      <c r="A33" s="65" t="s">
        <v>225</v>
      </c>
      <c r="B33" s="69">
        <v>30</v>
      </c>
      <c r="C33" s="70">
        <v>30</v>
      </c>
      <c r="D33" s="72"/>
      <c r="E33" s="70">
        <f t="shared" si="0"/>
        <v>30</v>
      </c>
      <c r="F33" s="38" t="s">
        <v>3</v>
      </c>
    </row>
    <row r="34" spans="1:6">
      <c r="A34" s="65" t="s">
        <v>16</v>
      </c>
      <c r="B34" s="69">
        <v>28</v>
      </c>
      <c r="C34" s="70">
        <v>28</v>
      </c>
      <c r="D34" s="72"/>
      <c r="E34" s="70">
        <f t="shared" si="0"/>
        <v>28</v>
      </c>
      <c r="F34" s="38" t="s">
        <v>1</v>
      </c>
    </row>
    <row r="35" spans="1:6" ht="14.25">
      <c r="A35" s="65" t="s">
        <v>226</v>
      </c>
      <c r="B35" s="69">
        <v>19</v>
      </c>
      <c r="C35" s="70">
        <v>19</v>
      </c>
      <c r="D35" s="72"/>
      <c r="E35" s="70">
        <f t="shared" si="0"/>
        <v>19</v>
      </c>
      <c r="F35" s="38" t="s">
        <v>3</v>
      </c>
    </row>
    <row r="36" spans="1:6" ht="14.25">
      <c r="A36" s="65" t="s">
        <v>229</v>
      </c>
      <c r="B36" s="69">
        <v>25</v>
      </c>
      <c r="C36" s="70">
        <v>25</v>
      </c>
      <c r="D36" s="72">
        <v>1.5</v>
      </c>
      <c r="E36" s="70">
        <f t="shared" si="0"/>
        <v>26.5</v>
      </c>
      <c r="F36" s="69" t="s">
        <v>1</v>
      </c>
    </row>
    <row r="37" spans="1:6">
      <c r="A37" s="65" t="s">
        <v>18</v>
      </c>
      <c r="B37" s="69">
        <v>19</v>
      </c>
      <c r="C37" s="70">
        <v>19</v>
      </c>
      <c r="D37" s="72"/>
      <c r="E37" s="70">
        <f t="shared" si="0"/>
        <v>19</v>
      </c>
      <c r="F37" s="38" t="s">
        <v>3</v>
      </c>
    </row>
    <row r="38" spans="1:6">
      <c r="A38" s="65" t="s">
        <v>50</v>
      </c>
      <c r="B38" s="69">
        <v>20</v>
      </c>
      <c r="C38" s="70">
        <v>20</v>
      </c>
      <c r="D38" s="72"/>
      <c r="E38" s="70">
        <f t="shared" si="0"/>
        <v>20</v>
      </c>
      <c r="F38" s="38"/>
    </row>
    <row r="39" spans="1:6">
      <c r="A39" s="65" t="s">
        <v>19</v>
      </c>
      <c r="B39" s="69">
        <v>30</v>
      </c>
      <c r="C39" s="70">
        <v>30</v>
      </c>
      <c r="D39" s="72"/>
      <c r="E39" s="70">
        <f t="shared" si="0"/>
        <v>30</v>
      </c>
      <c r="F39" s="38" t="s">
        <v>1</v>
      </c>
    </row>
    <row r="40" spans="1:6">
      <c r="A40" s="65" t="s">
        <v>20</v>
      </c>
      <c r="B40" s="69">
        <v>26.3</v>
      </c>
      <c r="C40" s="70">
        <v>26.3</v>
      </c>
      <c r="D40" s="72"/>
      <c r="E40" s="70">
        <f t="shared" si="0"/>
        <v>26.3</v>
      </c>
      <c r="F40" s="38" t="s">
        <v>3</v>
      </c>
    </row>
    <row r="41" spans="1:6" ht="14.25">
      <c r="A41" s="65" t="s">
        <v>230</v>
      </c>
      <c r="B41" s="69">
        <v>8.5</v>
      </c>
      <c r="C41" s="70">
        <f>100*B41/(100+B41+8*(100/100+119/100+10.53/100))</f>
        <v>6.700172785632307</v>
      </c>
      <c r="D41" s="72">
        <f>100*(8*(100/100+119/100+10.53/100))/(100+8.5+8*(100/100+119/100+10.53/100))</f>
        <v>14.474265030458197</v>
      </c>
      <c r="E41" s="70">
        <f>C41+D41</f>
        <v>21.174437816090503</v>
      </c>
      <c r="F41" s="69" t="s">
        <v>3</v>
      </c>
    </row>
    <row r="42" spans="1:6">
      <c r="A42" s="65" t="s">
        <v>21</v>
      </c>
      <c r="B42" s="69">
        <v>20</v>
      </c>
      <c r="C42" s="70">
        <v>20</v>
      </c>
      <c r="D42" s="71"/>
      <c r="E42" s="70">
        <f>C42+D42</f>
        <v>20</v>
      </c>
      <c r="F42" s="38" t="s">
        <v>3</v>
      </c>
    </row>
    <row r="43" spans="1:6" ht="14.25">
      <c r="A43" s="65" t="s">
        <v>231</v>
      </c>
      <c r="B43" s="69">
        <v>28</v>
      </c>
      <c r="C43" s="70">
        <v>28</v>
      </c>
      <c r="D43" s="72"/>
      <c r="E43" s="70">
        <f>C43+D43</f>
        <v>28</v>
      </c>
      <c r="F43" s="38" t="s">
        <v>1</v>
      </c>
    </row>
    <row r="44" spans="1:6" ht="14.25">
      <c r="A44" s="65" t="s">
        <v>232</v>
      </c>
      <c r="B44" s="69">
        <v>35</v>
      </c>
      <c r="C44" s="70">
        <f>B44-B44/100*D44</f>
        <v>32.735500000000002</v>
      </c>
      <c r="D44" s="72">
        <v>6.47</v>
      </c>
      <c r="E44" s="70">
        <f>C44+D44</f>
        <v>39.205500000000001</v>
      </c>
      <c r="F44" s="38" t="s">
        <v>1</v>
      </c>
    </row>
    <row r="45" spans="1:6" ht="13.5" thickBot="1">
      <c r="A45" s="64"/>
      <c r="B45" s="64"/>
      <c r="C45" s="64"/>
      <c r="D45" s="81"/>
      <c r="E45" s="64"/>
      <c r="F45" s="64"/>
    </row>
    <row r="47" spans="1:6">
      <c r="A47" s="104"/>
      <c r="B47" s="104"/>
    </row>
    <row r="94" spans="1:1">
      <c r="A94" s="37"/>
    </row>
    <row r="104" spans="1:1">
      <c r="A104" s="4" t="s">
        <v>103</v>
      </c>
    </row>
  </sheetData>
  <mergeCells count="6">
    <mergeCell ref="F4:F9"/>
    <mergeCell ref="A47:B47"/>
    <mergeCell ref="B4:B9"/>
    <mergeCell ref="C4:C9"/>
    <mergeCell ref="D4:D9"/>
    <mergeCell ref="E4:E9"/>
  </mergeCells>
  <printOptions horizontalCentered="1" verticalCentered="1"/>
  <pageMargins left="0.25" right="0.25" top="0.75" bottom="0.75" header="0.3" footer="0.3"/>
  <pageSetup paperSize="9" scale="62"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F104"/>
  <sheetViews>
    <sheetView showGridLines="0" zoomScaleNormal="100" workbookViewId="0">
      <selection activeCell="F41" sqref="F41"/>
    </sheetView>
  </sheetViews>
  <sheetFormatPr defaultRowHeight="12.75"/>
  <cols>
    <col min="1" max="1" width="18.140625" style="4" customWidth="1"/>
    <col min="2" max="2" width="16.85546875" style="4" customWidth="1"/>
    <col min="3" max="3" width="16.42578125" style="4" customWidth="1"/>
    <col min="4" max="4" width="17.5703125" style="61" customWidth="1"/>
    <col min="5" max="5" width="13.5703125" style="4" customWidth="1"/>
    <col min="6" max="6" width="12.28515625" style="4" customWidth="1"/>
    <col min="7" max="16384" width="9.140625" style="4"/>
  </cols>
  <sheetData>
    <row r="1" spans="1:6" ht="12.75" customHeight="1">
      <c r="A1" s="60">
        <v>41684</v>
      </c>
    </row>
    <row r="2" spans="1:6" ht="12.75" customHeight="1">
      <c r="A2" s="5" t="s">
        <v>228</v>
      </c>
      <c r="B2" s="62"/>
      <c r="C2" s="62"/>
      <c r="D2" s="63"/>
      <c r="E2" s="62"/>
      <c r="F2" s="62"/>
    </row>
    <row r="3" spans="1:6" ht="12.75" customHeight="1" thickBot="1">
      <c r="A3" s="64"/>
      <c r="B3" s="64"/>
      <c r="C3" s="64"/>
      <c r="D3" s="81"/>
      <c r="E3" s="64"/>
      <c r="F3" s="64"/>
    </row>
    <row r="4" spans="1:6" ht="12.75" customHeight="1">
      <c r="A4" s="10"/>
      <c r="B4" s="101" t="s">
        <v>105</v>
      </c>
      <c r="C4" s="101" t="s">
        <v>106</v>
      </c>
      <c r="D4" s="105" t="s">
        <v>107</v>
      </c>
      <c r="E4" s="101" t="s">
        <v>108</v>
      </c>
      <c r="F4" s="101" t="s">
        <v>109</v>
      </c>
    </row>
    <row r="5" spans="1:6" ht="12.75" customHeight="1">
      <c r="B5" s="102"/>
      <c r="C5" s="102"/>
      <c r="D5" s="106"/>
      <c r="E5" s="102"/>
      <c r="F5" s="102"/>
    </row>
    <row r="6" spans="1:6" ht="12.75" customHeight="1">
      <c r="A6" s="8"/>
      <c r="B6" s="102"/>
      <c r="C6" s="102"/>
      <c r="D6" s="106"/>
      <c r="E6" s="102"/>
      <c r="F6" s="102"/>
    </row>
    <row r="7" spans="1:6" ht="12.75" customHeight="1">
      <c r="B7" s="102"/>
      <c r="C7" s="102"/>
      <c r="D7" s="106"/>
      <c r="E7" s="102"/>
      <c r="F7" s="102"/>
    </row>
    <row r="8" spans="1:6" ht="12.75" customHeight="1">
      <c r="A8" s="65" t="s">
        <v>0</v>
      </c>
      <c r="B8" s="102"/>
      <c r="C8" s="102"/>
      <c r="D8" s="106"/>
      <c r="E8" s="102"/>
      <c r="F8" s="102"/>
    </row>
    <row r="9" spans="1:6" ht="12.75" customHeight="1">
      <c r="A9" s="66"/>
      <c r="B9" s="103"/>
      <c r="C9" s="103"/>
      <c r="D9" s="107"/>
      <c r="E9" s="103"/>
      <c r="F9" s="103"/>
    </row>
    <row r="10" spans="1:6" ht="12.75" customHeight="1">
      <c r="E10" s="69"/>
    </row>
    <row r="11" spans="1:6" ht="12.75" customHeight="1">
      <c r="A11" s="65" t="s">
        <v>110</v>
      </c>
      <c r="B11" s="69">
        <v>30</v>
      </c>
      <c r="C11" s="70">
        <v>30</v>
      </c>
      <c r="D11" s="71"/>
      <c r="E11" s="70">
        <f xml:space="preserve"> C11 + D11</f>
        <v>30</v>
      </c>
      <c r="F11" s="69" t="s">
        <v>1</v>
      </c>
    </row>
    <row r="12" spans="1:6">
      <c r="A12" s="65" t="s">
        <v>2</v>
      </c>
      <c r="B12" s="69">
        <v>25</v>
      </c>
      <c r="C12" s="70">
        <v>25</v>
      </c>
      <c r="D12" s="71"/>
      <c r="E12" s="70">
        <f xml:space="preserve"> C12 + D12</f>
        <v>25</v>
      </c>
      <c r="F12" s="38" t="s">
        <v>3</v>
      </c>
    </row>
    <row r="13" spans="1:6" ht="14.25">
      <c r="A13" s="65" t="s">
        <v>111</v>
      </c>
      <c r="B13" s="83" t="s">
        <v>26</v>
      </c>
      <c r="C13" s="70">
        <v>33.99</v>
      </c>
      <c r="D13" s="71"/>
      <c r="E13" s="70">
        <f xml:space="preserve"> C13 + D13</f>
        <v>33.99</v>
      </c>
      <c r="F13" s="69" t="s">
        <v>1</v>
      </c>
    </row>
    <row r="14" spans="1:6">
      <c r="A14" s="65" t="s">
        <v>5</v>
      </c>
      <c r="B14" s="69">
        <v>19</v>
      </c>
      <c r="C14" s="70">
        <v>19</v>
      </c>
      <c r="D14" s="72">
        <v>12.02</v>
      </c>
      <c r="E14" s="70">
        <f xml:space="preserve"> C14 + D14</f>
        <v>31.02</v>
      </c>
      <c r="F14" s="38" t="s">
        <v>1</v>
      </c>
    </row>
    <row r="15" spans="1:6" ht="14.25">
      <c r="A15" s="65" t="s">
        <v>112</v>
      </c>
      <c r="B15" s="69">
        <v>17</v>
      </c>
      <c r="C15" s="70">
        <v>17</v>
      </c>
      <c r="D15" s="72"/>
      <c r="E15" s="70">
        <v>17</v>
      </c>
      <c r="F15" s="38" t="s">
        <v>1</v>
      </c>
    </row>
    <row r="16" spans="1:6">
      <c r="A16" s="65" t="s">
        <v>6</v>
      </c>
      <c r="B16" s="69">
        <v>20</v>
      </c>
      <c r="C16" s="70">
        <v>20</v>
      </c>
      <c r="D16" s="72"/>
      <c r="E16" s="70">
        <f xml:space="preserve"> C16 + D16</f>
        <v>20</v>
      </c>
      <c r="F16" s="38" t="s">
        <v>1</v>
      </c>
    </row>
    <row r="17" spans="1:6">
      <c r="A17" s="65" t="s">
        <v>7</v>
      </c>
      <c r="B17" s="69">
        <v>25</v>
      </c>
      <c r="C17" s="70">
        <v>25</v>
      </c>
      <c r="D17" s="72"/>
      <c r="E17" s="70">
        <f xml:space="preserve"> C17 + D17</f>
        <v>25</v>
      </c>
      <c r="F17" s="38" t="s">
        <v>3</v>
      </c>
    </row>
    <row r="18" spans="1:6" ht="14.25">
      <c r="A18" s="65" t="s">
        <v>113</v>
      </c>
      <c r="B18" s="69">
        <v>21</v>
      </c>
      <c r="C18" s="70">
        <v>21</v>
      </c>
      <c r="D18" s="72"/>
      <c r="E18" s="70">
        <f xml:space="preserve"> C18 + D18</f>
        <v>21</v>
      </c>
      <c r="F18" s="38"/>
    </row>
    <row r="19" spans="1:6">
      <c r="A19" s="65" t="s">
        <v>8</v>
      </c>
      <c r="B19" s="69">
        <v>26</v>
      </c>
      <c r="C19" s="70">
        <v>26</v>
      </c>
      <c r="D19" s="72"/>
      <c r="E19" s="70">
        <f xml:space="preserve"> C19 + D19</f>
        <v>26</v>
      </c>
      <c r="F19" s="38" t="s">
        <v>3</v>
      </c>
    </row>
    <row r="20" spans="1:6" ht="14.25">
      <c r="A20" s="65" t="s">
        <v>114</v>
      </c>
      <c r="B20" s="79">
        <v>34.43</v>
      </c>
      <c r="C20" s="70">
        <v>34.43</v>
      </c>
      <c r="D20" s="72"/>
      <c r="E20" s="70">
        <f xml:space="preserve"> C20 + D20</f>
        <v>34.43</v>
      </c>
      <c r="F20" s="38" t="s">
        <v>1</v>
      </c>
    </row>
    <row r="21" spans="1:6" ht="14.25">
      <c r="A21" s="65" t="s">
        <v>115</v>
      </c>
      <c r="B21" s="79" t="s">
        <v>47</v>
      </c>
      <c r="C21" s="70" t="s">
        <v>48</v>
      </c>
      <c r="D21" s="72">
        <v>14.35</v>
      </c>
      <c r="E21" s="70">
        <v>30.175000000000001</v>
      </c>
      <c r="F21" s="79" t="s">
        <v>3</v>
      </c>
    </row>
    <row r="22" spans="1:6">
      <c r="A22" s="65" t="s">
        <v>29</v>
      </c>
      <c r="B22" s="69">
        <v>25</v>
      </c>
      <c r="C22" s="70">
        <v>25</v>
      </c>
      <c r="D22" s="72"/>
      <c r="E22" s="70">
        <f xml:space="preserve"> C22 + D22</f>
        <v>25</v>
      </c>
      <c r="F22" s="38" t="s">
        <v>1</v>
      </c>
    </row>
    <row r="23" spans="1:6" ht="14.25">
      <c r="A23" s="65" t="s">
        <v>116</v>
      </c>
      <c r="B23" s="69" t="s">
        <v>44</v>
      </c>
      <c r="C23" s="70">
        <v>20</v>
      </c>
      <c r="D23" s="72"/>
      <c r="E23" s="70">
        <f xml:space="preserve"> C23 + D23</f>
        <v>20</v>
      </c>
      <c r="F23" s="69" t="s">
        <v>1</v>
      </c>
    </row>
    <row r="24" spans="1:6">
      <c r="A24" s="65" t="s">
        <v>9</v>
      </c>
      <c r="B24" s="69">
        <v>15</v>
      </c>
      <c r="C24" s="70">
        <v>15</v>
      </c>
      <c r="D24" s="72"/>
      <c r="E24" s="70">
        <f xml:space="preserve"> C24 + D24</f>
        <v>15</v>
      </c>
      <c r="F24" s="38" t="s">
        <v>3</v>
      </c>
    </row>
    <row r="25" spans="1:6">
      <c r="A25" s="78" t="s">
        <v>10</v>
      </c>
      <c r="B25" s="69">
        <v>12.5</v>
      </c>
      <c r="C25" s="70">
        <v>12.5</v>
      </c>
      <c r="D25" s="72"/>
      <c r="E25" s="70">
        <f xml:space="preserve"> C25 + D25</f>
        <v>12.5</v>
      </c>
      <c r="F25" s="38" t="s">
        <v>1</v>
      </c>
    </row>
    <row r="26" spans="1:6" ht="14.25">
      <c r="A26" s="78" t="s">
        <v>212</v>
      </c>
      <c r="B26" s="69">
        <v>26</v>
      </c>
      <c r="C26" s="70">
        <v>26</v>
      </c>
      <c r="D26" s="72">
        <v>0</v>
      </c>
      <c r="E26" s="70">
        <v>26</v>
      </c>
      <c r="F26" s="38" t="s">
        <v>1</v>
      </c>
    </row>
    <row r="27" spans="1:6" ht="14.25">
      <c r="A27" s="65" t="s">
        <v>213</v>
      </c>
      <c r="B27" s="69">
        <v>27.5</v>
      </c>
      <c r="C27" s="70">
        <v>27.5</v>
      </c>
      <c r="D27" s="72"/>
      <c r="E27" s="70">
        <f xml:space="preserve"> C27 + D27</f>
        <v>27.5</v>
      </c>
      <c r="F27" s="38" t="s">
        <v>3</v>
      </c>
    </row>
    <row r="28" spans="1:6">
      <c r="A28" s="65" t="s">
        <v>11</v>
      </c>
      <c r="B28" s="69">
        <v>30</v>
      </c>
      <c r="C28" s="70">
        <v>27.99</v>
      </c>
      <c r="D28" s="87">
        <v>11.55</v>
      </c>
      <c r="E28" s="70">
        <v>39.54</v>
      </c>
      <c r="F28" s="38" t="s">
        <v>1</v>
      </c>
    </row>
    <row r="29" spans="1:6">
      <c r="A29" s="65" t="s">
        <v>12</v>
      </c>
      <c r="B29" s="69">
        <v>22</v>
      </c>
      <c r="C29" s="70">
        <v>22</v>
      </c>
      <c r="D29" s="72">
        <v>2.2000000000000002</v>
      </c>
      <c r="E29" s="70">
        <f t="shared" ref="E29:E40" si="0" xml:space="preserve"> C29 + D29</f>
        <v>24.2</v>
      </c>
      <c r="F29" s="38" t="s">
        <v>1</v>
      </c>
    </row>
    <row r="30" spans="1:6">
      <c r="A30" s="65" t="s">
        <v>13</v>
      </c>
      <c r="B30" s="38" t="s">
        <v>46</v>
      </c>
      <c r="C30" s="70">
        <v>21.84</v>
      </c>
      <c r="D30" s="72">
        <v>6.75</v>
      </c>
      <c r="E30" s="70">
        <f t="shared" si="0"/>
        <v>28.59</v>
      </c>
      <c r="F30" s="38" t="s">
        <v>1</v>
      </c>
    </row>
    <row r="31" spans="1:6">
      <c r="A31" s="65" t="s">
        <v>49</v>
      </c>
      <c r="B31" s="69">
        <v>28</v>
      </c>
      <c r="C31" s="70">
        <v>28</v>
      </c>
      <c r="D31" s="72"/>
      <c r="E31" s="70">
        <f t="shared" si="0"/>
        <v>28</v>
      </c>
      <c r="F31" s="38" t="s">
        <v>1</v>
      </c>
    </row>
    <row r="32" spans="1:6" ht="14.25">
      <c r="A32" s="65" t="s">
        <v>224</v>
      </c>
      <c r="B32" s="69">
        <v>25.5</v>
      </c>
      <c r="C32" s="70">
        <v>25.5</v>
      </c>
      <c r="D32" s="72"/>
      <c r="E32" s="70">
        <f t="shared" si="0"/>
        <v>25.5</v>
      </c>
      <c r="F32" s="38" t="s">
        <v>1</v>
      </c>
    </row>
    <row r="33" spans="1:6" ht="14.25">
      <c r="A33" s="65" t="s">
        <v>225</v>
      </c>
      <c r="B33" s="69">
        <v>30</v>
      </c>
      <c r="C33" s="70">
        <v>30</v>
      </c>
      <c r="D33" s="72"/>
      <c r="E33" s="70">
        <f t="shared" si="0"/>
        <v>30</v>
      </c>
      <c r="F33" s="38" t="s">
        <v>3</v>
      </c>
    </row>
    <row r="34" spans="1:6">
      <c r="A34" s="65" t="s">
        <v>16</v>
      </c>
      <c r="B34" s="69">
        <v>28</v>
      </c>
      <c r="C34" s="70">
        <v>28</v>
      </c>
      <c r="D34" s="72"/>
      <c r="E34" s="70">
        <f t="shared" si="0"/>
        <v>28</v>
      </c>
      <c r="F34" s="38" t="s">
        <v>1</v>
      </c>
    </row>
    <row r="35" spans="1:6" ht="14.25">
      <c r="A35" s="65" t="s">
        <v>226</v>
      </c>
      <c r="B35" s="69">
        <v>19</v>
      </c>
      <c r="C35" s="70">
        <v>19</v>
      </c>
      <c r="D35" s="72"/>
      <c r="E35" s="70">
        <f t="shared" si="0"/>
        <v>19</v>
      </c>
      <c r="F35" s="38" t="s">
        <v>3</v>
      </c>
    </row>
    <row r="36" spans="1:6" ht="14.25">
      <c r="A36" s="65" t="s">
        <v>229</v>
      </c>
      <c r="B36" s="69">
        <v>25</v>
      </c>
      <c r="C36" s="70">
        <v>25</v>
      </c>
      <c r="D36" s="72">
        <v>1.5</v>
      </c>
      <c r="E36" s="70">
        <f t="shared" si="0"/>
        <v>26.5</v>
      </c>
      <c r="F36" s="69" t="s">
        <v>1</v>
      </c>
    </row>
    <row r="37" spans="1:6">
      <c r="A37" s="65" t="s">
        <v>18</v>
      </c>
      <c r="B37" s="69">
        <v>19</v>
      </c>
      <c r="C37" s="70">
        <v>19</v>
      </c>
      <c r="D37" s="72"/>
      <c r="E37" s="70">
        <f t="shared" si="0"/>
        <v>19</v>
      </c>
      <c r="F37" s="38" t="s">
        <v>3</v>
      </c>
    </row>
    <row r="38" spans="1:6">
      <c r="A38" s="65" t="s">
        <v>50</v>
      </c>
      <c r="B38" s="69">
        <v>21</v>
      </c>
      <c r="C38" s="70">
        <v>21</v>
      </c>
      <c r="D38" s="72"/>
      <c r="E38" s="70">
        <f t="shared" si="0"/>
        <v>21</v>
      </c>
      <c r="F38" s="38"/>
    </row>
    <row r="39" spans="1:6">
      <c r="A39" s="65" t="s">
        <v>19</v>
      </c>
      <c r="B39" s="69">
        <v>30</v>
      </c>
      <c r="C39" s="70">
        <v>30</v>
      </c>
      <c r="D39" s="72"/>
      <c r="E39" s="70">
        <f t="shared" si="0"/>
        <v>30</v>
      </c>
      <c r="F39" s="38" t="s">
        <v>1</v>
      </c>
    </row>
    <row r="40" spans="1:6">
      <c r="A40" s="65" t="s">
        <v>20</v>
      </c>
      <c r="B40" s="69">
        <v>26.3</v>
      </c>
      <c r="C40" s="70">
        <v>26.3</v>
      </c>
      <c r="D40" s="72"/>
      <c r="E40" s="70">
        <f t="shared" si="0"/>
        <v>26.3</v>
      </c>
      <c r="F40" s="38" t="s">
        <v>3</v>
      </c>
    </row>
    <row r="41" spans="1:6" ht="14.25">
      <c r="A41" s="65" t="s">
        <v>230</v>
      </c>
      <c r="B41" s="69">
        <v>8.5</v>
      </c>
      <c r="C41" s="70">
        <f>100*B41/(100+B41+8*(100/100+119/100+10.53/100))</f>
        <v>6.700172785632307</v>
      </c>
      <c r="D41" s="72">
        <f>100*(8*(100/100+119/100+10.53/100))/(100+8.5+8*(100/100+119/100+10.53/100))</f>
        <v>14.474265030458197</v>
      </c>
      <c r="E41" s="70">
        <f>C41+D41</f>
        <v>21.174437816090503</v>
      </c>
      <c r="F41" s="69" t="s">
        <v>3</v>
      </c>
    </row>
    <row r="42" spans="1:6">
      <c r="A42" s="65" t="s">
        <v>21</v>
      </c>
      <c r="B42" s="69">
        <v>20</v>
      </c>
      <c r="C42" s="70">
        <v>20</v>
      </c>
      <c r="D42" s="71"/>
      <c r="E42" s="70">
        <f>C42+D42</f>
        <v>20</v>
      </c>
      <c r="F42" s="38" t="s">
        <v>3</v>
      </c>
    </row>
    <row r="43" spans="1:6" ht="14.25">
      <c r="A43" s="65" t="s">
        <v>231</v>
      </c>
      <c r="B43" s="69">
        <v>28</v>
      </c>
      <c r="C43" s="70">
        <v>28</v>
      </c>
      <c r="D43" s="72"/>
      <c r="E43" s="70">
        <f>C43+D43</f>
        <v>28</v>
      </c>
      <c r="F43" s="38" t="s">
        <v>1</v>
      </c>
    </row>
    <row r="44" spans="1:6" ht="14.25">
      <c r="A44" s="65" t="s">
        <v>232</v>
      </c>
      <c r="B44" s="69">
        <v>35</v>
      </c>
      <c r="C44" s="70">
        <f>B44-B44/100*D44</f>
        <v>32.795000000000002</v>
      </c>
      <c r="D44" s="72">
        <v>6.3</v>
      </c>
      <c r="E44" s="70">
        <f>C44+D44</f>
        <v>39.094999999999999</v>
      </c>
      <c r="F44" s="38" t="s">
        <v>1</v>
      </c>
    </row>
    <row r="45" spans="1:6" ht="13.5" thickBot="1">
      <c r="A45" s="64"/>
      <c r="B45" s="64"/>
      <c r="C45" s="64"/>
      <c r="D45" s="81"/>
      <c r="E45" s="64"/>
      <c r="F45" s="64"/>
    </row>
    <row r="47" spans="1:6">
      <c r="A47" s="104"/>
      <c r="B47" s="104"/>
    </row>
    <row r="104" spans="1:1">
      <c r="A104" s="4" t="s">
        <v>103</v>
      </c>
    </row>
  </sheetData>
  <mergeCells count="6">
    <mergeCell ref="F4:F9"/>
    <mergeCell ref="A47:B47"/>
    <mergeCell ref="B4:B9"/>
    <mergeCell ref="C4:C9"/>
    <mergeCell ref="D4:D9"/>
    <mergeCell ref="E4:E9"/>
  </mergeCells>
  <printOptions horizontalCentered="1" verticalCentered="1"/>
  <pageMargins left="0.25" right="0.25" top="0.75" bottom="0.75" header="0.3" footer="0.3"/>
  <pageSetup paperSize="9" scale="6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37</vt:i4>
      </vt:variant>
    </vt:vector>
  </HeadingPairs>
  <TitlesOfParts>
    <vt:vector size="74" baseType="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'1981'!Print_Area</vt:lpstr>
      <vt:lpstr>'1982'!Print_Area</vt:lpstr>
      <vt:lpstr>'1983'!Print_Area</vt:lpstr>
      <vt:lpstr>'1984'!Print_Area</vt:lpstr>
      <vt:lpstr>'1985'!Print_Area</vt:lpstr>
      <vt:lpstr>'1986'!Print_Area</vt:lpstr>
      <vt:lpstr>'1987'!Print_Area</vt:lpstr>
      <vt:lpstr>'1988'!Print_Area</vt:lpstr>
      <vt:lpstr>'1989'!Print_Area</vt:lpstr>
      <vt:lpstr>'1990'!Print_Area</vt:lpstr>
      <vt:lpstr>'1991'!Print_Area</vt:lpstr>
      <vt:lpstr>'1992'!Print_Area</vt:lpstr>
      <vt:lpstr>'1993'!Print_Area</vt:lpstr>
      <vt:lpstr>'1994'!Print_Area</vt:lpstr>
      <vt:lpstr>'1995'!Print_Area</vt:lpstr>
      <vt:lpstr>'1996'!Print_Area</vt:lpstr>
      <vt:lpstr>'1997'!Print_Area</vt:lpstr>
      <vt:lpstr>'1998'!Print_Area</vt:lpstr>
      <vt:lpstr>'1999'!Print_Area</vt:lpstr>
      <vt:lpstr>'2000'!Print_Area</vt:lpstr>
      <vt:lpstr>'2001'!Print_Area</vt:lpstr>
      <vt:lpstr>'2002'!Print_Area</vt:lpstr>
      <vt:lpstr>'2003'!Print_Area</vt:lpstr>
      <vt:lpstr>'2004'!Print_Area</vt:lpstr>
      <vt:lpstr>'2005'!Print_Area</vt:lpstr>
      <vt:lpstr>'2006'!Print_Area</vt:lpstr>
      <vt:lpstr>'2007'!Print_Area</vt:lpstr>
      <vt:lpstr>'2008'!Print_Area</vt:lpstr>
      <vt:lpstr>'2009'!Print_Area</vt:lpstr>
      <vt:lpstr>'2010'!Print_Area</vt:lpstr>
      <vt:lpstr>'2011'!Print_Area</vt:lpstr>
      <vt:lpstr>'2012'!Print_Area</vt:lpstr>
      <vt:lpstr>'2013'!Print_Area</vt:lpstr>
      <vt:lpstr>'2014'!Print_Area</vt:lpstr>
      <vt:lpstr>'2015'!Print_Area</vt:lpstr>
      <vt:lpstr>'2016'!Print_Area</vt:lpstr>
      <vt:lpstr>'2017'!Print_Area</vt:lpstr>
    </vt:vector>
  </TitlesOfParts>
  <Company>OCDE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Lu, Chenxi</cp:lastModifiedBy>
  <cp:lastPrinted>2017-05-05T18:04:32Z</cp:lastPrinted>
  <dcterms:created xsi:type="dcterms:W3CDTF">2002-07-02T09:49:00Z</dcterms:created>
  <dcterms:modified xsi:type="dcterms:W3CDTF">2017-06-19T19:49:36Z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-1325799070</vt:i4>
  </property>
  <property fmtid="{D5CDD505-2E9C-101B-9397-08002B2CF9AE}" pid="3" name="_EmailSubject">
    <vt:lpwstr>Questionnaire OECD TAX DATABASE 2006</vt:lpwstr>
  </property>
  <property fmtid="{D5CDD505-2E9C-101B-9397-08002B2CF9AE}" pid="4" name="_AuthorEmail">
    <vt:lpwstr>Erik.VASSNES@oecd.org</vt:lpwstr>
  </property>
  <property fmtid="{D5CDD505-2E9C-101B-9397-08002B2CF9AE}" pid="5" name="_AuthorEmailDisplayName">
    <vt:lpwstr>VASSNES Erik, CTP/TPS</vt:lpwstr>
  </property>
  <property fmtid="{D5CDD505-2E9C-101B-9397-08002B2CF9AE}" pid="6" name="_PreviousAdHocReviewCycleID">
    <vt:i4>-1361280113</vt:i4>
  </property>
  <property fmtid="{D5CDD505-2E9C-101B-9397-08002B2CF9AE}" pid="7" name="_ReviewingToolsShownOnce">
    <vt:lpwstr/>
  </property>
</Properties>
</file>