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comments9.xml" ContentType="application/vnd.openxmlformats-officedocument.spreadsheetml.comments+xml"/>
  <Override PartName="/xl/drawings/drawing17.xml" ContentType="application/vnd.openxmlformats-officedocument.drawing+xml"/>
  <Override PartName="/xl/comments10.xml" ContentType="application/vnd.openxmlformats-officedocument.spreadsheetml.comments+xml"/>
  <Override PartName="/xl/drawings/drawing18.xml" ContentType="application/vnd.openxmlformats-officedocument.drawing+xml"/>
  <Override PartName="/xl/comments11.xml" ContentType="application/vnd.openxmlformats-officedocument.spreadsheetml.comments+xml"/>
  <Override PartName="/xl/drawings/drawing19.xml" ContentType="application/vnd.openxmlformats-officedocument.drawing+xml"/>
  <Override PartName="/xl/comments12.xml" ContentType="application/vnd.openxmlformats-officedocument.spreadsheetml.comments+xml"/>
  <Override PartName="/xl/drawings/drawing20.xml" ContentType="application/vnd.openxmlformats-officedocument.drawing+xml"/>
  <Override PartName="/xl/comments13.xml" ContentType="application/vnd.openxmlformats-officedocument.spreadsheetml.comments+xml"/>
  <Override PartName="/xl/drawings/drawing21.xml" ContentType="application/vnd.openxmlformats-officedocument.drawing+xml"/>
  <Override PartName="/xl/comments14.xml" ContentType="application/vnd.openxmlformats-officedocument.spreadsheetml.comments+xml"/>
  <Override PartName="/xl/drawings/drawing22.xml" ContentType="application/vnd.openxmlformats-officedocument.drawing+xml"/>
  <Override PartName="/xl/comments15.xml" ContentType="application/vnd.openxmlformats-officedocument.spreadsheetml.comments+xml"/>
  <Override PartName="/xl/drawings/drawing23.xml" ContentType="application/vnd.openxmlformats-officedocument.drawing+xml"/>
  <Override PartName="/xl/comments16.xml" ContentType="application/vnd.openxmlformats-officedocument.spreadsheetml.comments+xml"/>
  <Override PartName="/xl/drawings/drawing24.xml" ContentType="application/vnd.openxmlformats-officedocument.drawing+xml"/>
  <Override PartName="/xl/comments17.xml" ContentType="application/vnd.openxmlformats-officedocument.spreadsheetml.comments+xml"/>
  <Override PartName="/xl/drawings/drawing25.xml" ContentType="application/vnd.openxmlformats-officedocument.drawing+xml"/>
  <Override PartName="/xl/comments18.xml" ContentType="application/vnd.openxmlformats-officedocument.spreadsheetml.comments+xml"/>
  <Override PartName="/xl/drawings/drawing26.xml" ContentType="application/vnd.openxmlformats-officedocument.drawing+xml"/>
  <Override PartName="/xl/comments19.xml" ContentType="application/vnd.openxmlformats-officedocument.spreadsheetml.comments+xml"/>
  <Override PartName="/xl/drawings/drawing27.xml" ContentType="application/vnd.openxmlformats-officedocument.drawing+xml"/>
  <Override PartName="/xl/comments20.xml" ContentType="application/vnd.openxmlformats-officedocument.spreadsheetml.comments+xml"/>
  <Override PartName="/xl/drawings/drawing28.xml" ContentType="application/vnd.openxmlformats-officedocument.drawing+xml"/>
  <Override PartName="/xl/comments21.xml" ContentType="application/vnd.openxmlformats-officedocument.spreadsheetml.comments+xml"/>
  <Override PartName="/xl/drawings/drawing29.xml" ContentType="application/vnd.openxmlformats-officedocument.drawing+xml"/>
  <Override PartName="/xl/comments22.xml" ContentType="application/vnd.openxmlformats-officedocument.spreadsheetml.comments+xml"/>
  <Override PartName="/xl/drawings/drawing30.xml" ContentType="application/vnd.openxmlformats-officedocument.drawing+xml"/>
  <Override PartName="/xl/comments23.xml" ContentType="application/vnd.openxmlformats-officedocument.spreadsheetml.comments+xml"/>
  <Override PartName="/xl/drawings/drawing31.xml" ContentType="application/vnd.openxmlformats-officedocument.drawing+xml"/>
  <Override PartName="/xl/comments24.xml" ContentType="application/vnd.openxmlformats-officedocument.spreadsheetml.comments+xml"/>
  <Override PartName="/xl/drawings/drawing32.xml" ContentType="application/vnd.openxmlformats-officedocument.drawing+xml"/>
  <Override PartName="/xl/comments25.xml" ContentType="application/vnd.openxmlformats-officedocument.spreadsheetml.comments+xml"/>
  <Override PartName="/xl/drawings/drawing33.xml" ContentType="application/vnd.openxmlformats-officedocument.drawing+xml"/>
  <Override PartName="/xl/comments26.xml" ContentType="application/vnd.openxmlformats-officedocument.spreadsheetml.comments+xml"/>
  <Override PartName="/xl/drawings/drawing34.xml" ContentType="application/vnd.openxmlformats-officedocument.drawing+xml"/>
  <Override PartName="/xl/comments27.xml" ContentType="application/vnd.openxmlformats-officedocument.spreadsheetml.comments+xml"/>
  <Override PartName="/xl/drawings/drawing35.xml" ContentType="application/vnd.openxmlformats-officedocument.drawing+xml"/>
  <Override PartName="/xl/comments28.xml" ContentType="application/vnd.openxmlformats-officedocument.spreadsheetml.comments+xml"/>
  <Override PartName="/xl/drawings/drawing36.xml" ContentType="application/vnd.openxmlformats-officedocument.drawing+xml"/>
  <Override PartName="/xl/comments29.xml" ContentType="application/vnd.openxmlformats-officedocument.spreadsheetml.comments+xml"/>
  <Override PartName="/xl/drawings/drawing37.xml" ContentType="application/vnd.openxmlformats-officedocument.drawing+xml"/>
  <Override PartName="/xl/comments30.xml" ContentType="application/vnd.openxmlformats-officedocument.spreadsheetml.comments+xml"/>
  <Override PartName="/xl/drawings/drawing38.xml" ContentType="application/vnd.openxmlformats-officedocument.drawing+xml"/>
  <Override PartName="/xl/comments31.xml" ContentType="application/vnd.openxmlformats-officedocument.spreadsheetml.comments+xml"/>
  <Override PartName="/xl/drawings/drawing39.xml" ContentType="application/vnd.openxmlformats-officedocument.drawing+xml"/>
  <Override PartName="/xl/comments32.xml" ContentType="application/vnd.openxmlformats-officedocument.spreadsheetml.comments+xml"/>
  <Override PartName="/xl/drawings/drawing40.xml" ContentType="application/vnd.openxmlformats-officedocument.drawing+xml"/>
  <Override PartName="/xl/comments3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ggarriga\Box\TPC\CENTER\Statistics\Excel\"/>
    </mc:Choice>
  </mc:AlternateContent>
  <xr:revisionPtr revIDLastSave="0" documentId="13_ncr:1_{AC47A928-35AB-4AD1-873F-628D87DC147F}" xr6:coauthVersionLast="47" xr6:coauthVersionMax="47" xr10:uidLastSave="{00000000-0000-0000-0000-000000000000}"/>
  <bookViews>
    <workbookView xWindow="28680" yWindow="-120" windowWidth="21840" windowHeight="13140" tabRatio="845" xr2:uid="{00000000-000D-0000-FFFF-FFFF00000000}"/>
  </bookViews>
  <sheets>
    <sheet name="2022" sheetId="62" r:id="rId1"/>
    <sheet name="2021" sheetId="61" r:id="rId2"/>
    <sheet name="2020" sheetId="60" r:id="rId3"/>
    <sheet name="2019" sheetId="59" r:id="rId4"/>
    <sheet name="2018" sheetId="58" r:id="rId5"/>
    <sheet name="2017" sheetId="57" r:id="rId6"/>
    <sheet name="2016" sheetId="56" r:id="rId7"/>
    <sheet name="2015" sheetId="55" r:id="rId8"/>
    <sheet name="2014" sheetId="54" r:id="rId9"/>
    <sheet name="2013" sheetId="33" r:id="rId10"/>
    <sheet name="2012" sheetId="32" r:id="rId11"/>
    <sheet name="2011" sheetId="31" r:id="rId12"/>
    <sheet name="2010" sheetId="30" r:id="rId13"/>
    <sheet name="2009" sheetId="29" r:id="rId14"/>
    <sheet name="2008" sheetId="28" r:id="rId15"/>
    <sheet name="2007" sheetId="8" r:id="rId16"/>
    <sheet name="2006" sheetId="7" r:id="rId17"/>
    <sheet name="2005" sheetId="6" r:id="rId18"/>
    <sheet name="2004" sheetId="5" r:id="rId19"/>
    <sheet name="2003" sheetId="4" r:id="rId20"/>
    <sheet name="2002" sheetId="3" r:id="rId21"/>
    <sheet name="2001" sheetId="2" r:id="rId22"/>
    <sheet name="2000" sheetId="1" r:id="rId23"/>
    <sheet name="1999" sheetId="35" r:id="rId24"/>
    <sheet name="1998" sheetId="36" r:id="rId25"/>
    <sheet name="1997" sheetId="37" r:id="rId26"/>
    <sheet name="1996" sheetId="38" r:id="rId27"/>
    <sheet name="1995" sheetId="39" r:id="rId28"/>
    <sheet name="1994" sheetId="40" r:id="rId29"/>
    <sheet name="1993" sheetId="41" r:id="rId30"/>
    <sheet name="1992" sheetId="42" r:id="rId31"/>
    <sheet name="1991" sheetId="43" r:id="rId32"/>
    <sheet name="1990" sheetId="44" r:id="rId33"/>
    <sheet name="1989" sheetId="45" r:id="rId34"/>
    <sheet name="1988" sheetId="46" r:id="rId35"/>
    <sheet name="1987" sheetId="47" r:id="rId36"/>
    <sheet name="1986" sheetId="48" r:id="rId37"/>
    <sheet name="1985" sheetId="49" r:id="rId38"/>
    <sheet name="1984" sheetId="50" r:id="rId39"/>
    <sheet name="1983" sheetId="51" r:id="rId40"/>
    <sheet name="1982" sheetId="52" r:id="rId41"/>
    <sheet name="1981" sheetId="53" r:id="rId42"/>
  </sheets>
  <definedNames>
    <definedName name="_xlnm.Print_Area" localSheetId="41">'1981'!$A$1:$F$81</definedName>
    <definedName name="_xlnm.Print_Area" localSheetId="40">'1982'!$A$1:$F$82</definedName>
    <definedName name="_xlnm.Print_Area" localSheetId="39">'1983'!$A$1:$F$82</definedName>
    <definedName name="_xlnm.Print_Area" localSheetId="38">'1984'!$A$1:$F$83</definedName>
    <definedName name="_xlnm.Print_Area" localSheetId="37">'1985'!$A$1:$F$83</definedName>
    <definedName name="_xlnm.Print_Area" localSheetId="36">'1986'!$A$1:$F$84</definedName>
    <definedName name="_xlnm.Print_Area" localSheetId="35">'1987'!$A$1:$F$82</definedName>
    <definedName name="_xlnm.Print_Area" localSheetId="34">'1988'!$A$1:$F$82</definedName>
    <definedName name="_xlnm.Print_Area" localSheetId="33">'1989'!$A$1:$F$81</definedName>
    <definedName name="_xlnm.Print_Area" localSheetId="32">'1990'!$A$1:$F$78</definedName>
    <definedName name="_xlnm.Print_Area" localSheetId="31">'1991'!$A$1:$F$80</definedName>
    <definedName name="_xlnm.Print_Area" localSheetId="30">'1992'!$A$1:$F$79</definedName>
    <definedName name="_xlnm.Print_Area" localSheetId="29">'1993'!$A$1:$F$78</definedName>
    <definedName name="_xlnm.Print_Area" localSheetId="28">'1994'!$A$1:$F$77</definedName>
    <definedName name="_xlnm.Print_Area" localSheetId="27">'1995'!$A$1:$F$76</definedName>
    <definedName name="_xlnm.Print_Area" localSheetId="26">'1996'!$A$1:$F$77</definedName>
    <definedName name="_xlnm.Print_Area" localSheetId="25">'1997'!$A$1:$F$77</definedName>
    <definedName name="_xlnm.Print_Area" localSheetId="24">'1998'!$A$1:$F$78</definedName>
    <definedName name="_xlnm.Print_Area" localSheetId="23">'1999'!$A$1:$F$76</definedName>
    <definedName name="_xlnm.Print_Area" localSheetId="22">'2000'!$A$1:$F$87</definedName>
    <definedName name="_xlnm.Print_Area" localSheetId="21">'2001'!$A$1:$F$87</definedName>
    <definedName name="_xlnm.Print_Area" localSheetId="20">'2002'!$A$1:$F$86</definedName>
    <definedName name="_xlnm.Print_Area" localSheetId="19">'2003'!$A$1:$F$88</definedName>
    <definedName name="_xlnm.Print_Area" localSheetId="18">'2004'!$A$1:$F$88</definedName>
    <definedName name="_xlnm.Print_Area" localSheetId="17">'2005'!$A$1:$F$89</definedName>
    <definedName name="_xlnm.Print_Area" localSheetId="16">'2006'!$A$1:$F$92</definedName>
    <definedName name="_xlnm.Print_Area" localSheetId="15">'2007'!$A$1:$F$92</definedName>
    <definedName name="_xlnm.Print_Area" localSheetId="14">'2008'!$A$1:$F$93</definedName>
    <definedName name="_xlnm.Print_Area" localSheetId="13">'2009'!$A$1:$F$92</definedName>
    <definedName name="_xlnm.Print_Area" localSheetId="12">'2010'!$A$1:$F$93</definedName>
    <definedName name="_xlnm.Print_Area" localSheetId="11">'2011'!$A$1:$F$93</definedName>
    <definedName name="_xlnm.Print_Area" localSheetId="10">'2012'!$A$1:$F$104</definedName>
    <definedName name="_xlnm.Print_Area" localSheetId="9">'2013'!$A$1:$F$104</definedName>
    <definedName name="_xlnm.Print_Area" localSheetId="8">'2014'!$A$1:$F$105</definedName>
    <definedName name="_xlnm.Print_Area" localSheetId="7">'2015'!$A$1:$F$105</definedName>
    <definedName name="_xlnm.Print_Area" localSheetId="6">'2016'!$A$1:$F$105</definedName>
    <definedName name="_xlnm.Print_Area" localSheetId="5">'2017'!$A$1:$F$105</definedName>
    <definedName name="_xlnm.Print_Area" localSheetId="4">'2018'!$A$1:$F$106</definedName>
    <definedName name="_xlnm.Print_Area" localSheetId="3">'2019'!$A$1:$F$106</definedName>
    <definedName name="_xlnm.Print_Area" localSheetId="2">'2020'!$A$1:$F$107</definedName>
    <definedName name="_xlnm.Print_Area" localSheetId="1">'2021'!$B$1:$G$47</definedName>
    <definedName name="_xlnm.Print_Area" localSheetId="0">'2022'!$B$1:$G$48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53" l="1"/>
  <c r="E14" i="52"/>
  <c r="E14" i="51"/>
  <c r="E14" i="50"/>
  <c r="E14" i="49"/>
  <c r="E14" i="48"/>
  <c r="E14" i="47"/>
  <c r="E14" i="46"/>
  <c r="E14" i="45"/>
  <c r="E14" i="44"/>
  <c r="E14" i="43"/>
  <c r="E14" i="42"/>
  <c r="E14" i="41"/>
  <c r="E14" i="40"/>
  <c r="E14" i="39"/>
  <c r="E14" i="38"/>
  <c r="E11" i="37"/>
  <c r="E12" i="37"/>
  <c r="E13" i="37"/>
  <c r="E14" i="37"/>
  <c r="E15" i="37"/>
  <c r="E16" i="37"/>
  <c r="E18" i="37"/>
  <c r="E19" i="37"/>
  <c r="E20" i="37"/>
  <c r="E21" i="37"/>
  <c r="E23" i="37"/>
  <c r="E24" i="37"/>
  <c r="E28" i="37"/>
  <c r="E30" i="37"/>
  <c r="E32" i="37"/>
  <c r="E35" i="37"/>
  <c r="E36" i="37"/>
  <c r="C37" i="37"/>
  <c r="E37" i="37"/>
  <c r="D37" i="37"/>
  <c r="E39" i="37"/>
  <c r="E40" i="37"/>
  <c r="E14" i="36"/>
  <c r="E14" i="35"/>
  <c r="E43" i="33"/>
  <c r="C41" i="33"/>
  <c r="E41" i="33"/>
  <c r="D41" i="33"/>
  <c r="E42" i="33"/>
  <c r="E40" i="33"/>
  <c r="E39" i="33"/>
  <c r="E38" i="33"/>
  <c r="E37" i="33"/>
  <c r="E35" i="33"/>
  <c r="E34" i="33"/>
  <c r="E32" i="33"/>
  <c r="E31" i="33"/>
  <c r="E30" i="33"/>
  <c r="E29" i="33"/>
  <c r="E27" i="33"/>
  <c r="E25" i="33"/>
  <c r="E24" i="33"/>
  <c r="E23" i="33"/>
  <c r="E20" i="33"/>
  <c r="E18" i="33"/>
  <c r="E17" i="33"/>
  <c r="E16" i="33"/>
  <c r="E13" i="33"/>
  <c r="E12" i="33"/>
  <c r="E11" i="33"/>
  <c r="E15" i="5"/>
  <c r="E15" i="4"/>
  <c r="E42" i="32"/>
  <c r="D41" i="32"/>
  <c r="C41" i="32"/>
  <c r="E40" i="32"/>
  <c r="E39" i="32"/>
  <c r="E38" i="32"/>
  <c r="E37" i="32"/>
  <c r="E35" i="32"/>
  <c r="E34" i="32"/>
  <c r="E32" i="32"/>
  <c r="E31" i="32"/>
  <c r="E30" i="32"/>
  <c r="E29" i="32"/>
  <c r="E27" i="32"/>
  <c r="E25" i="32"/>
  <c r="E24" i="32"/>
  <c r="E23" i="32"/>
  <c r="E20" i="32"/>
  <c r="E18" i="32"/>
  <c r="E17" i="32"/>
  <c r="E16" i="32"/>
  <c r="E13" i="32"/>
  <c r="E12" i="32"/>
  <c r="E11" i="32"/>
  <c r="E14" i="31"/>
  <c r="E16" i="31"/>
  <c r="E17" i="31"/>
  <c r="E18" i="31"/>
  <c r="E16" i="1"/>
  <c r="E17" i="1"/>
  <c r="E18" i="1"/>
  <c r="E19" i="1"/>
  <c r="E39" i="1"/>
  <c r="E16" i="2"/>
  <c r="E17" i="2"/>
  <c r="E18" i="2"/>
  <c r="E19" i="2"/>
  <c r="E39" i="2"/>
  <c r="E38" i="3"/>
  <c r="E18" i="3"/>
  <c r="E14" i="4"/>
  <c r="E16" i="4"/>
  <c r="E17" i="4"/>
  <c r="E18" i="4"/>
  <c r="E38" i="4"/>
  <c r="E35" i="5"/>
  <c r="E36" i="5"/>
  <c r="E37" i="5"/>
  <c r="E38" i="5"/>
  <c r="E16" i="5"/>
  <c r="E17" i="5"/>
  <c r="E18" i="5"/>
  <c r="E34" i="6"/>
  <c r="E35" i="6"/>
  <c r="E36" i="6"/>
  <c r="E37" i="6"/>
  <c r="E38" i="6"/>
  <c r="E15" i="6"/>
  <c r="E16" i="6"/>
  <c r="E17" i="6"/>
  <c r="E18" i="6"/>
  <c r="E37" i="7"/>
  <c r="E38" i="7"/>
  <c r="E14" i="7"/>
  <c r="E15" i="7"/>
  <c r="E16" i="7"/>
  <c r="E17" i="7"/>
  <c r="E18" i="7"/>
  <c r="E37" i="8"/>
  <c r="E38" i="8"/>
  <c r="E18" i="8"/>
  <c r="E19" i="8"/>
  <c r="E38" i="28"/>
  <c r="E18" i="28"/>
  <c r="E38" i="29"/>
  <c r="E18" i="29"/>
  <c r="E38" i="30"/>
  <c r="E18" i="30"/>
  <c r="E38" i="31"/>
  <c r="E30" i="31"/>
  <c r="C44" i="31"/>
  <c r="E44" i="31"/>
  <c r="E42" i="31"/>
  <c r="D41" i="31"/>
  <c r="C41" i="31"/>
  <c r="E40" i="31"/>
  <c r="E39" i="31"/>
  <c r="E37" i="31"/>
  <c r="E35" i="31"/>
  <c r="E34" i="31"/>
  <c r="E32" i="31"/>
  <c r="E31" i="31"/>
  <c r="E29" i="31"/>
  <c r="E27" i="31"/>
  <c r="E25" i="31"/>
  <c r="E24" i="31"/>
  <c r="E23" i="31"/>
  <c r="E20" i="31"/>
  <c r="E19" i="31"/>
  <c r="E13" i="31"/>
  <c r="E12" i="31"/>
  <c r="E11" i="31"/>
  <c r="E14" i="30"/>
  <c r="C44" i="30"/>
  <c r="E44" i="30"/>
  <c r="E43" i="30"/>
  <c r="E42" i="30"/>
  <c r="D41" i="30"/>
  <c r="C41" i="30"/>
  <c r="E40" i="30"/>
  <c r="E39" i="30"/>
  <c r="E37" i="30"/>
  <c r="E36" i="30"/>
  <c r="E35" i="30"/>
  <c r="E34" i="30"/>
  <c r="E33" i="30"/>
  <c r="E32" i="30"/>
  <c r="E31" i="30"/>
  <c r="E30" i="30"/>
  <c r="E29" i="30"/>
  <c r="E27" i="30"/>
  <c r="E25" i="30"/>
  <c r="E24" i="30"/>
  <c r="E23" i="30"/>
  <c r="E22" i="30"/>
  <c r="E20" i="30"/>
  <c r="E19" i="30"/>
  <c r="E17" i="30"/>
  <c r="E16" i="30"/>
  <c r="E13" i="30"/>
  <c r="E12" i="30"/>
  <c r="E11" i="30"/>
  <c r="C44" i="29"/>
  <c r="E44" i="29"/>
  <c r="E43" i="29"/>
  <c r="E42" i="29"/>
  <c r="D41" i="29"/>
  <c r="C41" i="29"/>
  <c r="E40" i="29"/>
  <c r="E39" i="29"/>
  <c r="E37" i="29"/>
  <c r="E34" i="29"/>
  <c r="E32" i="29"/>
  <c r="E30" i="29"/>
  <c r="E29" i="29"/>
  <c r="E22" i="29"/>
  <c r="E16" i="29"/>
  <c r="E15" i="1"/>
  <c r="E15" i="2"/>
  <c r="E14" i="3"/>
  <c r="E14" i="5"/>
  <c r="E14" i="6"/>
  <c r="E14" i="8"/>
  <c r="E14" i="28"/>
  <c r="E14" i="29"/>
  <c r="E13" i="29"/>
  <c r="E11" i="29"/>
  <c r="E36" i="29"/>
  <c r="E35" i="29"/>
  <c r="E33" i="29"/>
  <c r="E31" i="29"/>
  <c r="E27" i="29"/>
  <c r="E25" i="29"/>
  <c r="E24" i="29"/>
  <c r="E23" i="29"/>
  <c r="E20" i="29"/>
  <c r="E19" i="29"/>
  <c r="E17" i="29"/>
  <c r="E12" i="29"/>
  <c r="E43" i="28"/>
  <c r="E40" i="28"/>
  <c r="E37" i="28"/>
  <c r="E39" i="28"/>
  <c r="E35" i="28"/>
  <c r="E36" i="28"/>
  <c r="E33" i="28"/>
  <c r="E34" i="28"/>
  <c r="E31" i="28"/>
  <c r="E32" i="28"/>
  <c r="E30" i="28"/>
  <c r="E29" i="28"/>
  <c r="E28" i="28"/>
  <c r="E27" i="28"/>
  <c r="E25" i="28"/>
  <c r="E24" i="28"/>
  <c r="E23" i="28"/>
  <c r="E22" i="28"/>
  <c r="E21" i="28"/>
  <c r="E20" i="28"/>
  <c r="E19" i="28"/>
  <c r="E17" i="28"/>
  <c r="E16" i="28"/>
  <c r="E13" i="28"/>
  <c r="E12" i="28"/>
  <c r="E44" i="7"/>
  <c r="C44" i="28"/>
  <c r="E44" i="28"/>
  <c r="D41" i="28"/>
  <c r="C41" i="28"/>
  <c r="E41" i="28"/>
  <c r="E36" i="7"/>
  <c r="E36" i="8"/>
  <c r="E20" i="6"/>
  <c r="E20" i="8"/>
  <c r="E12" i="8"/>
  <c r="E11" i="28"/>
  <c r="E42" i="28"/>
  <c r="C44" i="8"/>
  <c r="E44" i="8"/>
  <c r="E42" i="8"/>
  <c r="C41" i="8"/>
  <c r="D41" i="8"/>
  <c r="E40" i="8"/>
  <c r="E39" i="8"/>
  <c r="E30" i="8"/>
  <c r="E27" i="8"/>
  <c r="E23" i="8"/>
  <c r="E23" i="7"/>
  <c r="E13" i="8"/>
  <c r="E24" i="8"/>
  <c r="E35" i="8"/>
  <c r="E43" i="8"/>
  <c r="E35" i="7"/>
  <c r="E13" i="7"/>
  <c r="E40" i="7"/>
  <c r="D21" i="7"/>
  <c r="C21" i="7"/>
  <c r="E21" i="7"/>
  <c r="E30" i="7"/>
  <c r="E39" i="7"/>
  <c r="E24" i="7"/>
  <c r="E42" i="7"/>
  <c r="E13" i="1"/>
  <c r="E14" i="1"/>
  <c r="E20" i="1"/>
  <c r="E21" i="1"/>
  <c r="D22" i="1"/>
  <c r="C22" i="1"/>
  <c r="E22" i="1"/>
  <c r="E23" i="1"/>
  <c r="E24" i="1"/>
  <c r="E25" i="1"/>
  <c r="E26" i="1"/>
  <c r="E28" i="1"/>
  <c r="E29" i="1"/>
  <c r="E30" i="1"/>
  <c r="E31" i="1"/>
  <c r="E32" i="1"/>
  <c r="E33" i="1"/>
  <c r="E34" i="1"/>
  <c r="E35" i="1"/>
  <c r="E36" i="1"/>
  <c r="E37" i="1"/>
  <c r="E38" i="1"/>
  <c r="E40" i="1"/>
  <c r="E41" i="1"/>
  <c r="C42" i="1"/>
  <c r="E42" i="1"/>
  <c r="D42" i="1"/>
  <c r="E43" i="1"/>
  <c r="E44" i="1"/>
  <c r="E45" i="1"/>
  <c r="E13" i="2"/>
  <c r="E14" i="2"/>
  <c r="E20" i="2"/>
  <c r="E21" i="2"/>
  <c r="C22" i="2"/>
  <c r="E22" i="2"/>
  <c r="E23" i="2"/>
  <c r="E24" i="2"/>
  <c r="E25" i="2"/>
  <c r="E26" i="2"/>
  <c r="E28" i="2"/>
  <c r="E29" i="2"/>
  <c r="E30" i="2"/>
  <c r="E31" i="2"/>
  <c r="E32" i="2"/>
  <c r="E33" i="2"/>
  <c r="E34" i="2"/>
  <c r="E35" i="2"/>
  <c r="E36" i="2"/>
  <c r="E37" i="2"/>
  <c r="E38" i="2"/>
  <c r="E40" i="2"/>
  <c r="E41" i="2"/>
  <c r="C42" i="2"/>
  <c r="D42" i="2"/>
  <c r="E43" i="2"/>
  <c r="E44" i="2"/>
  <c r="E45" i="2"/>
  <c r="E11" i="3"/>
  <c r="E35" i="3"/>
  <c r="C41" i="3"/>
  <c r="D41" i="3"/>
  <c r="E44" i="3"/>
  <c r="E12" i="3"/>
  <c r="C13" i="3"/>
  <c r="E13" i="3"/>
  <c r="E16" i="3"/>
  <c r="E17" i="3"/>
  <c r="E19" i="3"/>
  <c r="E20" i="3"/>
  <c r="D21" i="3"/>
  <c r="C21" i="3"/>
  <c r="E21" i="3"/>
  <c r="E22" i="3"/>
  <c r="E23" i="3"/>
  <c r="E24" i="3"/>
  <c r="E25" i="3"/>
  <c r="E27" i="3"/>
  <c r="E28" i="3"/>
  <c r="E29" i="3"/>
  <c r="E30" i="3"/>
  <c r="E31" i="3"/>
  <c r="E32" i="3"/>
  <c r="E33" i="3"/>
  <c r="E34" i="3"/>
  <c r="E36" i="3"/>
  <c r="E37" i="3"/>
  <c r="E39" i="3"/>
  <c r="E40" i="3"/>
  <c r="E42" i="3"/>
  <c r="E43" i="3"/>
  <c r="E36" i="4"/>
  <c r="E11" i="4"/>
  <c r="E42" i="4"/>
  <c r="E35" i="4"/>
  <c r="C41" i="4"/>
  <c r="E41" i="4"/>
  <c r="D41" i="4"/>
  <c r="E44" i="4"/>
  <c r="E12" i="4"/>
  <c r="E13" i="4"/>
  <c r="E19" i="4"/>
  <c r="E20" i="4"/>
  <c r="D21" i="4"/>
  <c r="C21" i="4"/>
  <c r="E21" i="4"/>
  <c r="E22" i="4"/>
  <c r="E23" i="4"/>
  <c r="E24" i="4"/>
  <c r="E25" i="4"/>
  <c r="E27" i="4"/>
  <c r="E28" i="4"/>
  <c r="E29" i="4"/>
  <c r="E30" i="4"/>
  <c r="E31" i="4"/>
  <c r="E32" i="4"/>
  <c r="E33" i="4"/>
  <c r="E34" i="4"/>
  <c r="E37" i="4"/>
  <c r="E39" i="4"/>
  <c r="E40" i="4"/>
  <c r="E43" i="4"/>
  <c r="D41" i="5"/>
  <c r="C44" i="5"/>
  <c r="E44" i="5"/>
  <c r="D21" i="5"/>
  <c r="C21" i="5"/>
  <c r="E21" i="5"/>
  <c r="E12" i="5"/>
  <c r="E11" i="5"/>
  <c r="E13" i="5"/>
  <c r="E19" i="5"/>
  <c r="E20" i="5"/>
  <c r="E22" i="5"/>
  <c r="E23" i="5"/>
  <c r="E24" i="5"/>
  <c r="E25" i="5"/>
  <c r="E27" i="5"/>
  <c r="E30" i="5"/>
  <c r="E31" i="5"/>
  <c r="E32" i="5"/>
  <c r="E33" i="5"/>
  <c r="E34" i="5"/>
  <c r="E39" i="5"/>
  <c r="E40" i="5"/>
  <c r="C41" i="5"/>
  <c r="E41" i="5"/>
  <c r="E42" i="5"/>
  <c r="E43" i="5"/>
  <c r="E22" i="6"/>
  <c r="C44" i="6"/>
  <c r="E44" i="6"/>
  <c r="E43" i="6"/>
  <c r="D21" i="6"/>
  <c r="C21" i="6"/>
  <c r="E21" i="6"/>
  <c r="E12" i="6"/>
  <c r="E11" i="6"/>
  <c r="E13" i="6"/>
  <c r="E23" i="6"/>
  <c r="E24" i="6"/>
  <c r="E25" i="6"/>
  <c r="E27" i="6"/>
  <c r="E30" i="6"/>
  <c r="E31" i="6"/>
  <c r="E33" i="6"/>
  <c r="E39" i="6"/>
  <c r="E40" i="6"/>
  <c r="E42" i="6"/>
  <c r="E43" i="7"/>
  <c r="E41" i="3"/>
  <c r="E42" i="2"/>
  <c r="E41" i="8"/>
  <c r="E41" i="29"/>
  <c r="E41" i="30"/>
  <c r="E41" i="31"/>
  <c r="E41"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ahn_t</author>
    <author>col-loc_adm</author>
    <author>Pedersen_U</author>
  </authors>
  <commentList>
    <comment ref="B20" authorId="0" shapeId="0" xr:uid="{00000000-0006-0000-0600-00000100000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C41" authorId="1" shapeId="0" xr:uid="{00000000-0006-0000-0600-000002000000}">
      <text>
        <r>
          <rPr>
            <sz val="8"/>
            <color indexed="81"/>
            <rFont val="Tahoma"/>
            <family val="2"/>
          </rPr>
          <t>The sum of central and local rates is deductible from the base, e.g 8.5/(1+0.085+0.1832)=6.7</t>
        </r>
      </text>
    </comment>
    <comment ref="D41" authorId="2" shapeId="0" xr:uid="{00000000-0006-0000-0600-000003000000}">
      <text>
        <r>
          <rPr>
            <sz val="8"/>
            <color indexed="81"/>
            <rFont val="Tahoma"/>
            <family val="2"/>
          </rPr>
          <t xml:space="preserve">The sum of central and local rates are deductible in the base, e.g 18.32/(1+0.085+0.1832)=14.45
</t>
        </r>
      </text>
    </comment>
    <comment ref="E41" authorId="2" shapeId="0" xr:uid="{00000000-0006-0000-0600-000004000000}">
      <text>
        <r>
          <rPr>
            <sz val="8"/>
            <color indexed="81"/>
            <rFont val="Tahoma"/>
            <family val="2"/>
          </rPr>
          <t xml:space="preserve">The sum of central and local rates are deductible in the base, e.g (8.5+18.36)/(1+0.085+0.1836)=21.17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ahn_t</author>
    <author>col-loc_adm</author>
    <author>Pedersen_U</author>
  </authors>
  <commentList>
    <comment ref="B20" authorId="0" shapeId="0" xr:uid="{00000000-0006-0000-0F00-000001000000}">
      <text>
        <r>
          <rPr>
            <sz val="8"/>
            <color indexed="81"/>
            <rFont val="Tahoma"/>
            <family val="2"/>
          </rPr>
          <t>The standard corporate income tax rate is 33.33%. It is increased by a 3% surcharge (</t>
        </r>
        <r>
          <rPr>
            <i/>
            <sz val="8"/>
            <color indexed="81"/>
            <rFont val="Tahoma"/>
            <family val="2"/>
          </rPr>
          <t>Contribution Additionnelle sur les Bénéfices</t>
        </r>
        <r>
          <rPr>
            <sz val="8"/>
            <color indexed="81"/>
            <rFont val="Tahoma"/>
            <family val="2"/>
          </rPr>
          <t>), resulting in an effective tax rate of 34.33%.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35.43% for companies that have profits above EUR 2,289,000. </t>
        </r>
      </text>
    </comment>
    <comment ref="C41" authorId="1" shapeId="0" xr:uid="{00000000-0006-0000-0F00-000002000000}">
      <text>
        <r>
          <rPr>
            <sz val="8"/>
            <color indexed="81"/>
            <rFont val="Tahoma"/>
            <family val="2"/>
          </rPr>
          <t>The sum of central and local rates are deductible in the base, e.g 8.5/(1+0.085+0.23252)=6.452
The rate is 6.503 without church tax</t>
        </r>
      </text>
    </comment>
    <comment ref="D41" authorId="2" shapeId="0" xr:uid="{00000000-0006-0000-0F00-000003000000}">
      <text>
        <r>
          <rPr>
            <sz val="8"/>
            <color indexed="81"/>
            <rFont val="Tahoma"/>
            <family val="2"/>
          </rPr>
          <t>The sum of central and local rates are deductible in the base, e.g 23.252/(1+0.085+0.23252)=17.648
The rate is 16.99 without church tax</t>
        </r>
      </text>
    </comment>
    <comment ref="E41" authorId="2" shapeId="0" xr:uid="{00000000-0006-0000-0F00-000004000000}">
      <text>
        <r>
          <rPr>
            <sz val="8"/>
            <color indexed="81"/>
            <rFont val="Tahoma"/>
            <family val="2"/>
          </rPr>
          <t>The sum of central and local rates are deductible in the base, e.g (8.5+23.252)/(1+0.085+0.23252)=24.1
The rate is 23.493 without church tax</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ahn_t</author>
    <author>Männistö Marika</author>
    <author>col-loc_adm</author>
    <author>Pedersen_U</author>
  </authors>
  <commentList>
    <comment ref="B20" authorId="0" shapeId="0" xr:uid="{00000000-0006-0000-1000-000001000000}">
      <text>
        <r>
          <rPr>
            <sz val="8"/>
            <color indexed="81"/>
            <rFont val="Tahoma"/>
            <family val="2"/>
          </rPr>
          <t>The standard corporate income tax rate is 33.33%. It is increased by a 3% surcharge (</t>
        </r>
        <r>
          <rPr>
            <i/>
            <sz val="8"/>
            <color indexed="81"/>
            <rFont val="Tahoma"/>
            <family val="2"/>
          </rPr>
          <t>Contribution Additionnelle sur les Bénéfices</t>
        </r>
        <r>
          <rPr>
            <sz val="8"/>
            <color indexed="81"/>
            <rFont val="Tahoma"/>
            <family val="2"/>
          </rPr>
          <t>), resulting in an effective tax rate of 34.33%.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35.43% for companies that have profits above EUR 2,289,000. </t>
        </r>
      </text>
    </comment>
    <comment ref="F37" authorId="1" shapeId="0" xr:uid="{00000000-0006-0000-1000-000002000000}">
      <text>
        <r>
          <rPr>
            <b/>
            <sz val="8"/>
            <color indexed="81"/>
            <rFont val="Tahoma"/>
            <family val="2"/>
          </rPr>
          <t>Männistö Marika:</t>
        </r>
        <r>
          <rPr>
            <sz val="8"/>
            <color indexed="81"/>
            <rFont val="Tahoma"/>
            <family val="2"/>
          </rPr>
          <t xml:space="preserve">
Changed (N-&gt;Y) 4/2010</t>
        </r>
      </text>
    </comment>
    <comment ref="C41" authorId="2" shapeId="0" xr:uid="{00000000-0006-0000-1000-000003000000}">
      <text>
        <r>
          <rPr>
            <sz val="8"/>
            <color indexed="81"/>
            <rFont val="Tahoma"/>
            <family val="2"/>
          </rPr>
          <t>The sum of central and local rates are deductible in the base, e.g 8.5/(1+0.085+0.23252)=6.452
The rate is 6.503 without church tax</t>
        </r>
      </text>
    </comment>
    <comment ref="D41" authorId="3" shapeId="0" xr:uid="{00000000-0006-0000-1000-000004000000}">
      <text>
        <r>
          <rPr>
            <sz val="8"/>
            <color indexed="81"/>
            <rFont val="Tahoma"/>
            <family val="2"/>
          </rPr>
          <t>The sum of central and local rates are deductible in the base, e.g 23.252/(1+0.085+0.23252)=17.648
The rate is 16.99 without church tax</t>
        </r>
      </text>
    </comment>
    <comment ref="E41" authorId="3" shapeId="0" xr:uid="{00000000-0006-0000-1000-000005000000}">
      <text>
        <r>
          <rPr>
            <sz val="8"/>
            <color indexed="81"/>
            <rFont val="Tahoma"/>
            <family val="2"/>
          </rPr>
          <t>The sum of central and local rates are deductible in the base, e.g (8.5+23.252)/(1+0.085+0.23252)=24.1
The rate is 23.493 without church tax</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ahn_t</author>
    <author>OECD</author>
    <author>Männistö Marika</author>
    <author>Pedersen_U</author>
    <author>estv-relis</author>
  </authors>
  <commentList>
    <comment ref="B20" authorId="0" shapeId="0" xr:uid="{00000000-0006-0000-1100-000001000000}">
      <text>
        <r>
          <rPr>
            <sz val="8"/>
            <color indexed="81"/>
            <rFont val="Tahoma"/>
            <family val="2"/>
          </rPr>
          <t>The standard corporate income tax rate is 33.33%. It is increased by a 3% surcharge (</t>
        </r>
        <r>
          <rPr>
            <i/>
            <sz val="8"/>
            <color indexed="81"/>
            <rFont val="Tahoma"/>
            <family val="2"/>
          </rPr>
          <t>Contribution Additionnelle sur les Bénéfices</t>
        </r>
        <r>
          <rPr>
            <sz val="8"/>
            <color indexed="81"/>
            <rFont val="Tahoma"/>
            <family val="2"/>
          </rPr>
          <t>), resulting in an effective tax rate of 34.33%.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35.43% for companies that have profits above EUR 2,289,000. </t>
        </r>
      </text>
    </comment>
    <comment ref="D30" authorId="1" shapeId="0" xr:uid="{00000000-0006-0000-1100-000002000000}">
      <text>
        <r>
          <rPr>
            <b/>
            <sz val="8"/>
            <color indexed="81"/>
            <rFont val="Tahoma"/>
            <family val="2"/>
          </rPr>
          <t>OECD:</t>
        </r>
        <r>
          <rPr>
            <sz val="8"/>
            <color indexed="81"/>
            <rFont val="Tahoma"/>
            <family val="2"/>
          </rPr>
          <t xml:space="preserve">
No longer deductible</t>
        </r>
      </text>
    </comment>
    <comment ref="F37" authorId="2" shapeId="0" xr:uid="{00000000-0006-0000-1100-000003000000}">
      <text>
        <r>
          <rPr>
            <b/>
            <sz val="8"/>
            <color indexed="81"/>
            <rFont val="Tahoma"/>
            <family val="2"/>
          </rPr>
          <t>Männistö Marika:</t>
        </r>
        <r>
          <rPr>
            <sz val="8"/>
            <color indexed="81"/>
            <rFont val="Tahoma"/>
            <family val="2"/>
          </rPr>
          <t xml:space="preserve">
Changed (N-&gt;Y) 4/2010</t>
        </r>
      </text>
    </comment>
    <comment ref="C41" authorId="3" shapeId="0" xr:uid="{00000000-0006-0000-1100-000004000000}">
      <text>
        <r>
          <rPr>
            <sz val="8"/>
            <color indexed="81"/>
            <rFont val="Tahoma"/>
            <family val="2"/>
          </rPr>
          <t>The sum of central and local rates are deductible in the base, e.g 8.5/(1+0.085+0.23802)=6.425
The rate is 6.479 without church tax</t>
        </r>
      </text>
    </comment>
    <comment ref="D41" authorId="4" shapeId="0" xr:uid="{00000000-0006-0000-1100-000005000000}">
      <text>
        <r>
          <rPr>
            <sz val="8"/>
            <color indexed="81"/>
            <rFont val="Tahoma"/>
            <family val="2"/>
          </rPr>
          <t>The sum of central and local rates are deductible in the base, e.g 23.802/(1+0.085+0.23802)=17.99
The rate is 17.3 without church tax</t>
        </r>
      </text>
    </comment>
    <comment ref="E41" authorId="3" shapeId="0" xr:uid="{00000000-0006-0000-1100-000006000000}">
      <text>
        <r>
          <rPr>
            <sz val="8"/>
            <color indexed="81"/>
            <rFont val="Tahoma"/>
            <family val="2"/>
          </rPr>
          <t>The sum of central and local rates are deductible in the base, e.g (8.5+23.802)/(1+0.085+0.23802)=24.4154
The rate is 23.779 without church tax</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ahn_t</author>
    <author>Männistö Marika</author>
    <author>estv-relis</author>
    <author>Pedersen_U</author>
  </authors>
  <commentList>
    <comment ref="B21" authorId="0" shapeId="0" xr:uid="{00000000-0006-0000-1200-000001000000}">
      <text>
        <r>
          <rPr>
            <sz val="8"/>
            <color indexed="81"/>
            <rFont val="Tahoma"/>
            <family val="2"/>
          </rPr>
          <t>The standard corporate income tax rate is 33.33%. It is increased by a 6% surcharge (</t>
        </r>
        <r>
          <rPr>
            <i/>
            <sz val="8"/>
            <color indexed="81"/>
            <rFont val="Tahoma"/>
            <family val="2"/>
          </rPr>
          <t>Contribution Additionnelle sur les Bénéfices</t>
        </r>
        <r>
          <rPr>
            <sz val="8"/>
            <color indexed="81"/>
            <rFont val="Tahoma"/>
            <family val="2"/>
          </rPr>
          <t>), resulting in an effective tax rate of 35.33%.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36.43% for companies that have profits above EUR 2,289,000. </t>
        </r>
      </text>
    </comment>
    <comment ref="F38" authorId="1" shapeId="0" xr:uid="{00000000-0006-0000-1200-000002000000}">
      <text>
        <r>
          <rPr>
            <b/>
            <sz val="8"/>
            <color indexed="81"/>
            <rFont val="Tahoma"/>
            <family val="2"/>
          </rPr>
          <t>Männistö Marika:</t>
        </r>
        <r>
          <rPr>
            <sz val="8"/>
            <color indexed="81"/>
            <rFont val="Tahoma"/>
            <family val="2"/>
          </rPr>
          <t xml:space="preserve">
Changed (N-&gt;Y) 4/2010</t>
        </r>
      </text>
    </comment>
    <comment ref="C42" authorId="2" shapeId="0" xr:uid="{00000000-0006-0000-1200-000003000000}">
      <text>
        <r>
          <rPr>
            <sz val="8"/>
            <color indexed="81"/>
            <rFont val="Tahoma"/>
            <family val="2"/>
          </rPr>
          <t>The sum of central and local rates are deductible in the base, e.g 8.5/(1+0.085+0.24301)=6.401
The rate is 6.459 without church tax</t>
        </r>
      </text>
    </comment>
    <comment ref="D42" authorId="2" shapeId="0" xr:uid="{00000000-0006-0000-1200-000004000000}">
      <text>
        <r>
          <rPr>
            <sz val="8"/>
            <color indexed="81"/>
            <rFont val="Tahoma"/>
            <family val="2"/>
          </rPr>
          <t>The sum of central and local rates are deductible in the base, e.g 24.301/(1+0.085+0.24301)=18.299
The rate is 17.553 without church tax.</t>
        </r>
      </text>
    </comment>
    <comment ref="E42" authorId="3" shapeId="0" xr:uid="{00000000-0006-0000-1200-000005000000}">
      <text>
        <r>
          <rPr>
            <sz val="8"/>
            <color indexed="81"/>
            <rFont val="Tahoma"/>
            <family val="2"/>
          </rPr>
          <t>The sum of central and local rates are deductible in the base, e.g 8.5+24.301/(1+0.085+0.24301)=24.699
The rate is 24.012 without church tax</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Pedersen_U</author>
    <author>Männistö Marika</author>
    <author>estv-relis</author>
  </authors>
  <commentList>
    <comment ref="B21" authorId="0" shapeId="0" xr:uid="{00000000-0006-0000-1300-000001000000}">
      <text>
        <r>
          <rPr>
            <sz val="8"/>
            <color indexed="81"/>
            <rFont val="Tahoma"/>
            <family val="2"/>
          </rPr>
          <t>The standard corporate income tax rate is 33.33%. It is increased by a 10% surcharge (</t>
        </r>
        <r>
          <rPr>
            <i/>
            <sz val="8"/>
            <color indexed="81"/>
            <rFont val="Tahoma"/>
            <family val="2"/>
          </rPr>
          <t>Contribution Additionnelle sur les Bénéfices</t>
        </r>
        <r>
          <rPr>
            <sz val="8"/>
            <color indexed="81"/>
            <rFont val="Tahoma"/>
            <family val="2"/>
          </rPr>
          <t>), resulting in an effective tax rate of 36.66%.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37.76% for companies that have profits above EUR 2,289,000. </t>
        </r>
      </text>
    </comment>
    <comment ref="F38" authorId="1" shapeId="0" xr:uid="{00000000-0006-0000-1300-000002000000}">
      <text>
        <r>
          <rPr>
            <b/>
            <sz val="8"/>
            <color indexed="81"/>
            <rFont val="Tahoma"/>
            <family val="2"/>
          </rPr>
          <t>Männistö Marika:</t>
        </r>
        <r>
          <rPr>
            <sz val="8"/>
            <color indexed="81"/>
            <rFont val="Tahoma"/>
            <family val="2"/>
          </rPr>
          <t xml:space="preserve">
Changed (N-&gt;Y) 4/2010</t>
        </r>
      </text>
    </comment>
    <comment ref="C42" authorId="2" shapeId="0" xr:uid="{00000000-0006-0000-1300-000003000000}">
      <text>
        <r>
          <rPr>
            <sz val="8"/>
            <color indexed="81"/>
            <rFont val="Tahoma"/>
            <family val="2"/>
          </rPr>
          <t>The sum of central and local rates are deductible in the base, e.g 8.5/(1+0.085+0.24701)=6.381
The rate is 6.439 without church tax.</t>
        </r>
      </text>
    </comment>
    <comment ref="D42" authorId="2" shapeId="0" xr:uid="{00000000-0006-0000-1300-000004000000}">
      <text>
        <r>
          <rPr>
            <sz val="8"/>
            <color indexed="81"/>
            <rFont val="Tahoma"/>
            <family val="2"/>
          </rPr>
          <t>The sum of central and local rates are deductible in the base, e.g 24.701/(1+0.085+0.24701)=18.544
The rate is 17.803 without church tax</t>
        </r>
      </text>
    </comment>
    <comment ref="E42" authorId="0" shapeId="0" xr:uid="{00000000-0006-0000-1300-000005000000}">
      <text>
        <r>
          <rPr>
            <sz val="8"/>
            <color indexed="81"/>
            <rFont val="Tahoma"/>
            <family val="2"/>
          </rPr>
          <t>The sum of central and local rates are deductible in the base, e.g (8.5+24.701)/(1+0.085+0.24701)=24.93
The rate is 24.240 without church tax</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Pedersen_U</author>
    <author>ypoik</author>
    <author>cebreiro_a</author>
    <author>estv-relis</author>
  </authors>
  <commentList>
    <comment ref="B18" authorId="0" shapeId="0" xr:uid="{00000000-0006-0000-1400-000001000000}">
      <text>
        <r>
          <rPr>
            <sz val="8"/>
            <color indexed="81"/>
            <rFont val="Tahoma"/>
            <family val="2"/>
          </rPr>
          <t>The standard corporate income tax rate is 33.33%. It is increased by a 10% surcharge (</t>
        </r>
        <r>
          <rPr>
            <i/>
            <sz val="8"/>
            <color indexed="81"/>
            <rFont val="Tahoma"/>
            <family val="2"/>
          </rPr>
          <t>Contribution Additionnelle sur les Bénéfices</t>
        </r>
        <r>
          <rPr>
            <sz val="8"/>
            <color indexed="81"/>
            <rFont val="Tahoma"/>
            <family val="2"/>
          </rPr>
          <t>), resulting in an effective tax rate of 36.66%. In addition, there is an additional surcharge of 10% (</t>
        </r>
        <r>
          <rPr>
            <i/>
            <sz val="8"/>
            <color indexed="81"/>
            <rFont val="Tahoma"/>
            <family val="2"/>
          </rPr>
          <t>Contribution Additionnelle Temporaire sur les Bénéfices</t>
        </r>
        <r>
          <rPr>
            <sz val="8"/>
            <color indexed="81"/>
            <rFont val="Tahoma"/>
            <family val="2"/>
          </rPr>
          <t xml:space="preserve">) for companies with a turnover of at least EUR 7,630,000, resulting in an effective tax rate of 40%. </t>
        </r>
      </text>
    </comment>
    <comment ref="A20" authorId="1" shapeId="0" xr:uid="{00000000-0006-0000-1400-000002000000}">
      <text>
        <r>
          <rPr>
            <b/>
            <sz val="8"/>
            <color indexed="81"/>
            <rFont val="Tahoma"/>
            <family val="2"/>
          </rPr>
          <t>ypoik:</t>
        </r>
        <r>
          <rPr>
            <sz val="8"/>
            <color indexed="81"/>
            <rFont val="Tahoma"/>
            <family val="2"/>
          </rPr>
          <t xml:space="preserve">
The mentioned rate applies to non-listed SA's with nominal or joint-stock shares. Listed SA's and Ltd's are taxed at a rate of 35%.</t>
        </r>
      </text>
    </comment>
    <comment ref="D25" authorId="2" shapeId="0" xr:uid="{00000000-0006-0000-1400-000003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2" shapeId="0" xr:uid="{00000000-0006-0000-1400-000004000000}">
      <text>
        <r>
          <rPr>
            <b/>
            <sz val="8"/>
            <color indexed="81"/>
            <rFont val="Tahoma"/>
            <family val="2"/>
          </rPr>
          <t>cebreiro_a:</t>
        </r>
        <r>
          <rPr>
            <sz val="8"/>
            <color indexed="81"/>
            <rFont val="Tahoma"/>
            <family val="2"/>
          </rPr>
          <t xml:space="preserve">
surtax rate not available</t>
        </r>
      </text>
    </comment>
    <comment ref="C37" authorId="3" shapeId="0" xr:uid="{00000000-0006-0000-1400-000005000000}">
      <text>
        <r>
          <rPr>
            <sz val="8"/>
            <color indexed="81"/>
            <rFont val="Tahoma"/>
            <family val="2"/>
          </rPr>
          <t>The sum of central and local rates are deductible in the base, e.g 8.5/(1+0.085+0.25)=6.37
The rate is 6.425 without church tax.</t>
        </r>
      </text>
    </comment>
    <comment ref="D37" authorId="3" shapeId="0" xr:uid="{00000000-0006-0000-1400-000006000000}">
      <text>
        <r>
          <rPr>
            <sz val="8"/>
            <color indexed="81"/>
            <rFont val="Tahoma"/>
            <family val="2"/>
          </rPr>
          <t>The sum of central and local rates are deductible in the base, e.g 25/(1+0.085+0.25)=18.73
The rate is 17.989 without church tax</t>
        </r>
      </text>
    </comment>
    <comment ref="E37" authorId="0" shapeId="0" xr:uid="{00000000-0006-0000-1400-000007000000}">
      <text>
        <r>
          <rPr>
            <sz val="8"/>
            <color indexed="81"/>
            <rFont val="Tahoma"/>
            <family val="2"/>
          </rPr>
          <t>The sum of central and local rates are deductible in the base, e.g (8.5+25)/(1+0.085+0.25)=24.93
The rate is 24.414 without church tax</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Pedersen_U</author>
    <author>ypoik</author>
    <author>cebreiro_a</author>
    <author>estv-relis</author>
  </authors>
  <commentList>
    <comment ref="B18" authorId="0" shapeId="0" xr:uid="{00000000-0006-0000-1500-000001000000}">
      <text>
        <r>
          <rPr>
            <sz val="8"/>
            <color indexed="81"/>
            <rFont val="Tahoma"/>
            <family val="2"/>
          </rPr>
          <t>The standard corporate income tax rate is 33.33%. It is increased by a 10% surcharge (</t>
        </r>
        <r>
          <rPr>
            <i/>
            <sz val="8"/>
            <color indexed="81"/>
            <rFont val="Tahoma"/>
            <family val="2"/>
          </rPr>
          <t>Contribution Additionnelle sur les Bénéfices</t>
        </r>
        <r>
          <rPr>
            <sz val="8"/>
            <color indexed="81"/>
            <rFont val="Tahoma"/>
            <family val="2"/>
          </rPr>
          <t>), resulting in an effective tax rate of 36.66%. In addition, there is an additional surcharge of 15% (</t>
        </r>
        <r>
          <rPr>
            <i/>
            <sz val="8"/>
            <color indexed="81"/>
            <rFont val="Tahoma"/>
            <family val="2"/>
          </rPr>
          <t>Contribution Additionnelle Temporaire sur les Bénéfices</t>
        </r>
        <r>
          <rPr>
            <sz val="8"/>
            <color indexed="81"/>
            <rFont val="Tahoma"/>
            <family val="2"/>
          </rPr>
          <t xml:space="preserve">) for companies with a turnover of at least EUR 7,630,000, resulting in an effective tax rate of 41.66%. </t>
        </r>
      </text>
    </comment>
    <comment ref="A20" authorId="1" shapeId="0" xr:uid="{00000000-0006-0000-1500-000002000000}">
      <text>
        <r>
          <rPr>
            <b/>
            <sz val="8"/>
            <color indexed="81"/>
            <rFont val="Tahoma"/>
            <family val="2"/>
          </rPr>
          <t>ypoik:</t>
        </r>
        <r>
          <rPr>
            <sz val="8"/>
            <color indexed="81"/>
            <rFont val="Tahoma"/>
            <family val="2"/>
          </rPr>
          <t xml:space="preserve">
The mentioned rate applies to non-listed SA's with nominal or joint-stock shares. Listed SA's and Ltd's are taxed at a rate of 35%.</t>
        </r>
      </text>
    </comment>
    <comment ref="D25" authorId="2" shapeId="0" xr:uid="{00000000-0006-0000-1500-000003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2" shapeId="0" xr:uid="{00000000-0006-0000-1500-000004000000}">
      <text>
        <r>
          <rPr>
            <b/>
            <sz val="8"/>
            <color indexed="81"/>
            <rFont val="Tahoma"/>
            <family val="2"/>
          </rPr>
          <t>cebreiro_a:</t>
        </r>
        <r>
          <rPr>
            <sz val="8"/>
            <color indexed="81"/>
            <rFont val="Tahoma"/>
            <family val="2"/>
          </rPr>
          <t xml:space="preserve">
surtax rate not available</t>
        </r>
      </text>
    </comment>
    <comment ref="C37" authorId="3" shapeId="0" xr:uid="{00000000-0006-0000-1500-000005000000}">
      <text>
        <r>
          <rPr>
            <sz val="8"/>
            <color indexed="81"/>
            <rFont val="Tahoma"/>
            <family val="2"/>
          </rPr>
          <t>The sum of central and local rates are deductible in the base, e.g 8.5/(1+0.085+0.30)=6.14
The rate is 6.202 without church tax.</t>
        </r>
      </text>
    </comment>
    <comment ref="D37" authorId="3" shapeId="0" xr:uid="{00000000-0006-0000-1500-000006000000}">
      <text>
        <r>
          <rPr>
            <sz val="8"/>
            <color indexed="81"/>
            <rFont val="Tahoma"/>
            <family val="2"/>
          </rPr>
          <t>The sum of central and local rates are deductible in the base, e.g 30/(1+0.085+0.3)=21.66
The rate is 20.838 without church tax</t>
        </r>
      </text>
    </comment>
    <comment ref="E37" authorId="0" shapeId="0" xr:uid="{00000000-0006-0000-1500-000007000000}">
      <text>
        <r>
          <rPr>
            <sz val="8"/>
            <color indexed="81"/>
            <rFont val="Tahoma"/>
            <family val="2"/>
          </rPr>
          <t>The sum of central and local rates are deductible in the base, e.g (8.5+30)/(1+0.085+30)=27.8
The rate is 27.039 without church tax</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Pedersen_U</author>
    <author>ypoik</author>
    <author>cebreiro_a</author>
    <author>estv-relis</author>
  </authors>
  <commentList>
    <comment ref="B18" authorId="0" shapeId="0" xr:uid="{00000000-0006-0000-1600-000001000000}">
      <text>
        <r>
          <rPr>
            <sz val="8"/>
            <color indexed="81"/>
            <rFont val="Tahoma"/>
            <family val="2"/>
          </rPr>
          <t>The standard corporate income tax rate is 33.33%. It is increased by a 10% surcharge (</t>
        </r>
        <r>
          <rPr>
            <i/>
            <sz val="8"/>
            <color indexed="81"/>
            <rFont val="Tahoma"/>
            <family val="2"/>
          </rPr>
          <t>Contribution Additionnelle sur les Bénéfices</t>
        </r>
        <r>
          <rPr>
            <sz val="8"/>
            <color indexed="81"/>
            <rFont val="Tahoma"/>
            <family val="2"/>
          </rPr>
          <t>), resulting in an effective tax rate of 36.66%. In addition, there is an additional surcharge of 15% (</t>
        </r>
        <r>
          <rPr>
            <i/>
            <sz val="8"/>
            <color indexed="81"/>
            <rFont val="Tahoma"/>
            <family val="2"/>
          </rPr>
          <t>Contribution Additionnelle Temporaire sur les Bénéfices</t>
        </r>
        <r>
          <rPr>
            <sz val="8"/>
            <color indexed="81"/>
            <rFont val="Tahoma"/>
            <family val="2"/>
          </rPr>
          <t xml:space="preserve">) for companies with a turnover of at least EUR 7,630,000, resulting in an effective tax rate of 41.66%. </t>
        </r>
      </text>
    </comment>
    <comment ref="A20" authorId="1" shapeId="0" xr:uid="{00000000-0006-0000-1600-000002000000}">
      <text>
        <r>
          <rPr>
            <b/>
            <sz val="8"/>
            <color indexed="81"/>
            <rFont val="Tahoma"/>
            <family val="2"/>
          </rPr>
          <t>ypoik:</t>
        </r>
        <r>
          <rPr>
            <sz val="8"/>
            <color indexed="81"/>
            <rFont val="Tahoma"/>
            <family val="2"/>
          </rPr>
          <t xml:space="preserve">
The mentioned rate applies to listed SA's, non-listed ones with nominal shares and to all Ltd's. Non-listed SA's with joint-stock shares are taxed at a rate of 40%.</t>
        </r>
      </text>
    </comment>
    <comment ref="D25" authorId="2" shapeId="0" xr:uid="{00000000-0006-0000-1600-000003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2" shapeId="0" xr:uid="{00000000-0006-0000-1600-000004000000}">
      <text>
        <r>
          <rPr>
            <b/>
            <sz val="8"/>
            <color indexed="81"/>
            <rFont val="Tahoma"/>
            <family val="2"/>
          </rPr>
          <t>cebreiro_a:</t>
        </r>
        <r>
          <rPr>
            <sz val="8"/>
            <color indexed="81"/>
            <rFont val="Tahoma"/>
            <family val="2"/>
          </rPr>
          <t xml:space="preserve">
surtax rate not available</t>
        </r>
      </text>
    </comment>
    <comment ref="C37" authorId="3" shapeId="0" xr:uid="{00000000-0006-0000-1600-000005000000}">
      <text>
        <r>
          <rPr>
            <sz val="8"/>
            <color indexed="81"/>
            <rFont val="Tahoma"/>
            <family val="2"/>
          </rPr>
          <t>The sum of central and local rates are deductible in the base, e.g 9.8/(1+0.098+0.30)=7.01
The rate is 7.083 without church tax.</t>
        </r>
      </text>
    </comment>
    <comment ref="D37" authorId="3" shapeId="0" xr:uid="{00000000-0006-0000-1600-000006000000}">
      <text>
        <r>
          <rPr>
            <sz val="8"/>
            <color indexed="81"/>
            <rFont val="Tahoma"/>
            <family val="2"/>
          </rPr>
          <t>The sum of central and local rates are deductible in the base, e.g 30/(1+0.098+0.3)=21.46
The rate is 20.642 without church tax</t>
        </r>
      </text>
    </comment>
    <comment ref="E37" authorId="0" shapeId="0" xr:uid="{00000000-0006-0000-1600-000007000000}">
      <text>
        <r>
          <rPr>
            <sz val="8"/>
            <color indexed="81"/>
            <rFont val="Tahoma"/>
            <family val="2"/>
          </rPr>
          <t>The sum of central and local rates are deductible in the base, e.g (9.8+30)/(1+0.098+30)=28.47
The rate is 27.725 without church tax</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Pedersen_U</author>
    <author>ypoik</author>
    <author>cebreiro_a</author>
    <author>estv-relis</author>
  </authors>
  <commentList>
    <comment ref="B18" authorId="0" shapeId="0" xr:uid="{00000000-0006-0000-1700-000001000000}">
      <text>
        <r>
          <rPr>
            <sz val="8"/>
            <color indexed="81"/>
            <rFont val="Tahoma"/>
            <family val="2"/>
          </rPr>
          <t>The standard corporate income tax rate is 33.33%. It is increased by a 10% surcharge (</t>
        </r>
        <r>
          <rPr>
            <i/>
            <sz val="8"/>
            <color indexed="81"/>
            <rFont val="Tahoma"/>
            <family val="2"/>
          </rPr>
          <t>Contribution Additionnelle sur les Bénéfices</t>
        </r>
        <r>
          <rPr>
            <sz val="8"/>
            <color indexed="81"/>
            <rFont val="Tahoma"/>
            <family val="2"/>
          </rPr>
          <t>), resulting in an effective tax rate of 36.66%.</t>
        </r>
      </text>
    </comment>
    <comment ref="A20" authorId="1" shapeId="0" xr:uid="{00000000-0006-0000-1700-000002000000}">
      <text>
        <r>
          <rPr>
            <b/>
            <sz val="8"/>
            <color indexed="81"/>
            <rFont val="Tahoma"/>
            <family val="2"/>
          </rPr>
          <t>ypoik:</t>
        </r>
        <r>
          <rPr>
            <sz val="8"/>
            <color indexed="81"/>
            <rFont val="Tahoma"/>
            <family val="2"/>
          </rPr>
          <t xml:space="preserve">
The mentioned rate applies to listed SA's, non-listed ones with nominal shares and to all Ltd's. Non-listed SA's with joint-stock shares are taxed at a rate of 40%.</t>
        </r>
      </text>
    </comment>
    <comment ref="D25" authorId="2" shapeId="0" xr:uid="{00000000-0006-0000-1700-000003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2" shapeId="0" xr:uid="{00000000-0006-0000-1700-000004000000}">
      <text>
        <r>
          <rPr>
            <b/>
            <sz val="8"/>
            <color indexed="81"/>
            <rFont val="Tahoma"/>
            <family val="2"/>
          </rPr>
          <t>cebreiro_a:</t>
        </r>
        <r>
          <rPr>
            <sz val="8"/>
            <color indexed="81"/>
            <rFont val="Tahoma"/>
            <family val="2"/>
          </rPr>
          <t xml:space="preserve">
surtax rate not available</t>
        </r>
      </text>
    </comment>
    <comment ref="C37" authorId="3" shapeId="0" xr:uid="{00000000-0006-0000-1700-000005000000}">
      <text>
        <r>
          <rPr>
            <sz val="8"/>
            <color indexed="81"/>
            <rFont val="Tahoma"/>
            <family val="2"/>
          </rPr>
          <t>The sum of central and local rates are deductible in the base, e.g 9.8/(1+0.098+0.30)=7.01
The rate is 7.083 without church tax.</t>
        </r>
      </text>
    </comment>
    <comment ref="D37" authorId="3" shapeId="0" xr:uid="{00000000-0006-0000-1700-000006000000}">
      <text>
        <r>
          <rPr>
            <sz val="8"/>
            <color indexed="81"/>
            <rFont val="Tahoma"/>
            <family val="2"/>
          </rPr>
          <t>The sum of central and local rates are deductible in the base, e.g 30/(1+0.098+0.3)=21.46
The rate is 20.642 without church tax</t>
        </r>
      </text>
    </comment>
    <comment ref="E37" authorId="0" shapeId="0" xr:uid="{00000000-0006-0000-1700-000007000000}">
      <text>
        <r>
          <rPr>
            <sz val="8"/>
            <color indexed="81"/>
            <rFont val="Tahoma"/>
            <family val="2"/>
          </rPr>
          <t>The sum of central and local rates are deductible in the base, e.g (9.8+30)/(1+0.098+30)=28.47
The rate is 27.725 without church tax</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Duguay, Stéphane</author>
    <author>Pedersen_U</author>
    <author>ypoik</author>
    <author>cebreiro_a</author>
    <author>estv-relis</author>
  </authors>
  <commentList>
    <comment ref="B14" authorId="0" shapeId="0" xr:uid="{00000000-0006-0000-1800-000001000000}">
      <text>
        <r>
          <rPr>
            <sz val="10"/>
            <color indexed="81"/>
            <rFont val="Tahoma"/>
            <family val="2"/>
          </rPr>
          <t xml:space="preserve">The surtax has passed from 0.84% to 1.12% on february 27 
</t>
        </r>
      </text>
    </comment>
    <comment ref="B18" authorId="1" shapeId="0" xr:uid="{00000000-0006-0000-1800-000002000000}">
      <text>
        <r>
          <rPr>
            <sz val="8"/>
            <color indexed="81"/>
            <rFont val="Tahoma"/>
            <family val="2"/>
          </rPr>
          <t>The standard corporate income tax rate is 33.33%. It is increased by a 10% surcharge (</t>
        </r>
        <r>
          <rPr>
            <i/>
            <sz val="8"/>
            <color indexed="81"/>
            <rFont val="Tahoma"/>
            <family val="2"/>
          </rPr>
          <t>Contribution Additionnelle sur les Bénéfices</t>
        </r>
        <r>
          <rPr>
            <sz val="8"/>
            <color indexed="81"/>
            <rFont val="Tahoma"/>
            <family val="2"/>
          </rPr>
          <t>), resulting in an effective tax rate of 36.66%.</t>
        </r>
      </text>
    </comment>
    <comment ref="A20" authorId="2" shapeId="0" xr:uid="{00000000-0006-0000-1800-000003000000}">
      <text>
        <r>
          <rPr>
            <b/>
            <sz val="8"/>
            <color indexed="81"/>
            <rFont val="Tahoma"/>
            <family val="2"/>
          </rPr>
          <t>ypoik:</t>
        </r>
        <r>
          <rPr>
            <sz val="8"/>
            <color indexed="81"/>
            <rFont val="Tahoma"/>
            <family val="2"/>
          </rPr>
          <t xml:space="preserve">
The mentioned rate applies to listed SA's, non-listed ones with nominal shares and to all Ltd's. Non-listed SA's with joint-stock shares are taxed at a rate of 40%.</t>
        </r>
      </text>
    </comment>
    <comment ref="D25" authorId="3" shapeId="0" xr:uid="{00000000-0006-0000-1800-000004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3" shapeId="0" xr:uid="{00000000-0006-0000-1800-000005000000}">
      <text>
        <r>
          <rPr>
            <b/>
            <sz val="8"/>
            <color indexed="81"/>
            <rFont val="Tahoma"/>
            <family val="2"/>
          </rPr>
          <t>cebreiro_a:</t>
        </r>
        <r>
          <rPr>
            <sz val="8"/>
            <color indexed="81"/>
            <rFont val="Tahoma"/>
            <family val="2"/>
          </rPr>
          <t xml:space="preserve">
surtax rate not available</t>
        </r>
      </text>
    </comment>
    <comment ref="C37" authorId="4" shapeId="0" xr:uid="{00000000-0006-0000-1800-000006000000}">
      <text>
        <r>
          <rPr>
            <sz val="8"/>
            <color indexed="81"/>
            <rFont val="Tahoma"/>
            <family val="2"/>
          </rPr>
          <t>The sum of central and local rates are deductible in the base, e.g 9.8/(1+0.098+0.30)=7.01
The rate is 7.083 without church tax.</t>
        </r>
      </text>
    </comment>
    <comment ref="D37" authorId="4" shapeId="0" xr:uid="{00000000-0006-0000-1800-000007000000}">
      <text>
        <r>
          <rPr>
            <sz val="8"/>
            <color indexed="81"/>
            <rFont val="Tahoma"/>
            <family val="2"/>
          </rPr>
          <t>The sum of central and local rates are deductible in the base, e.g 30/(1+0.098+0.3)=21.46
The rate is 20.642 without church tax</t>
        </r>
      </text>
    </comment>
    <comment ref="E37" authorId="1" shapeId="0" xr:uid="{00000000-0006-0000-1800-000008000000}">
      <text>
        <r>
          <rPr>
            <sz val="8"/>
            <color indexed="81"/>
            <rFont val="Tahoma"/>
            <family val="2"/>
          </rPr>
          <t>The sum of central and local rates are deductible in the base, e.g (9.8+30)/(1+0.098+30)=28.47
The rate is 27.725 without church tax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ahn_t</author>
    <author>col-loc_adm</author>
    <author>Pedersen_U</author>
  </authors>
  <commentList>
    <comment ref="B20" authorId="0" shapeId="0" xr:uid="{00000000-0006-0000-0700-00000100000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C41" authorId="1" shapeId="0" xr:uid="{00000000-0006-0000-0700-000002000000}">
      <text>
        <r>
          <rPr>
            <sz val="8"/>
            <color indexed="81"/>
            <rFont val="Tahoma"/>
            <family val="2"/>
          </rPr>
          <t>The sum of central and local rates are deductible in the base, e.g 8.5/(1+0.085+0.1836)=6.70</t>
        </r>
      </text>
    </comment>
    <comment ref="D41" authorId="2" shapeId="0" xr:uid="{00000000-0006-0000-0700-000003000000}">
      <text>
        <r>
          <rPr>
            <sz val="8"/>
            <color indexed="81"/>
            <rFont val="Tahoma"/>
            <family val="2"/>
          </rPr>
          <t xml:space="preserve">The sum of central and local rates are deductible in the base, e.g 18.36/(1+0.085+0.1836)=14.47
</t>
        </r>
      </text>
    </comment>
    <comment ref="E41" authorId="2" shapeId="0" xr:uid="{00000000-0006-0000-0700-000004000000}">
      <text>
        <r>
          <rPr>
            <sz val="8"/>
            <color indexed="81"/>
            <rFont val="Tahoma"/>
            <family val="2"/>
          </rPr>
          <t xml:space="preserve">The sum of central and local rates are deductible in the base, e.g (8.5+18.36)/(1+0.085+0.1836)=21.17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ahn_t</author>
    <author>ypoik</author>
    <author>cebreiro_a</author>
    <author>estv-relis</author>
    <author>Pedersen_U</author>
  </authors>
  <commentList>
    <comment ref="B18" authorId="0" shapeId="0" xr:uid="{00000000-0006-0000-1900-00000100000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1" shapeId="0" xr:uid="{00000000-0006-0000-1900-000002000000}">
      <text>
        <r>
          <rPr>
            <b/>
            <sz val="8"/>
            <color indexed="81"/>
            <rFont val="Tahoma"/>
            <family val="2"/>
          </rPr>
          <t>ypoik:</t>
        </r>
        <r>
          <rPr>
            <sz val="8"/>
            <color indexed="81"/>
            <rFont val="Tahoma"/>
            <family val="2"/>
          </rPr>
          <t xml:space="preserve">
The mentioned rate applies to all SA's with listed and non-listed shares and to all Ltd's. The tax rate for SA's with non-listed shares increases to 40% beginning 30/6/94.</t>
        </r>
      </text>
    </comment>
    <comment ref="D25" authorId="2" shapeId="0" xr:uid="{00000000-0006-0000-1900-000003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2" shapeId="0" xr:uid="{00000000-0006-0000-1900-000004000000}">
      <text>
        <r>
          <rPr>
            <b/>
            <sz val="8"/>
            <color indexed="81"/>
            <rFont val="Tahoma"/>
            <family val="2"/>
          </rPr>
          <t>cebreiro_a:</t>
        </r>
        <r>
          <rPr>
            <sz val="8"/>
            <color indexed="81"/>
            <rFont val="Tahoma"/>
            <family val="2"/>
          </rPr>
          <t xml:space="preserve">
surtax rate not available</t>
        </r>
      </text>
    </comment>
    <comment ref="C37" authorId="3" shapeId="0" xr:uid="{00000000-0006-0000-1900-000005000000}">
      <text>
        <r>
          <rPr>
            <sz val="8"/>
            <color indexed="81"/>
            <rFont val="Tahoma"/>
            <family val="2"/>
          </rPr>
          <t>The sum of central and local rates are deductible in the base, e.g 9.8/(1+0.098+0.30)=7.01
The rate is 7.083 without church tax.</t>
        </r>
      </text>
    </comment>
    <comment ref="D37" authorId="3" shapeId="0" xr:uid="{00000000-0006-0000-1900-000006000000}">
      <text>
        <r>
          <rPr>
            <sz val="8"/>
            <color indexed="81"/>
            <rFont val="Tahoma"/>
            <family val="2"/>
          </rPr>
          <t>The sum of central and local rates are deductible in the base, e.g 30/(1+0.098+0.3)=21.46
The rate is 20.642 without church tax</t>
        </r>
      </text>
    </comment>
    <comment ref="E37" authorId="4" shapeId="0" xr:uid="{00000000-0006-0000-1900-000007000000}">
      <text>
        <r>
          <rPr>
            <sz val="8"/>
            <color indexed="81"/>
            <rFont val="Tahoma"/>
            <family val="2"/>
          </rPr>
          <t>The sum of central and local rates are deductible in the base, e.g (9.8+30)/(1+0.098+30)=28.47
The rate is 27.725 without church tax</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ypoik</author>
    <author>cebreiro_a</author>
    <author>estv-relis</author>
    <author>Pedersen_U</author>
  </authors>
  <commentList>
    <comment ref="A20" authorId="0" shapeId="0" xr:uid="{00000000-0006-0000-1A00-000001000000}">
      <text>
        <r>
          <rPr>
            <b/>
            <sz val="8"/>
            <color indexed="81"/>
            <rFont val="Tahoma"/>
            <family val="2"/>
          </rPr>
          <t>ypoik:</t>
        </r>
        <r>
          <rPr>
            <sz val="8"/>
            <color indexed="81"/>
            <rFont val="Tahoma"/>
            <family val="2"/>
          </rPr>
          <t xml:space="preserve">
The mentioned rate applies to all SA's with listed and non-listed shares and to all Ltd's.
</t>
        </r>
      </text>
    </comment>
    <comment ref="D25" authorId="1" shapeId="0" xr:uid="{00000000-0006-0000-1A00-000002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1" shapeId="0" xr:uid="{00000000-0006-0000-1A00-000003000000}">
      <text>
        <r>
          <rPr>
            <b/>
            <sz val="8"/>
            <color indexed="81"/>
            <rFont val="Tahoma"/>
            <family val="2"/>
          </rPr>
          <t>cebreiro_a:</t>
        </r>
        <r>
          <rPr>
            <sz val="8"/>
            <color indexed="81"/>
            <rFont val="Tahoma"/>
            <family val="2"/>
          </rPr>
          <t xml:space="preserve">
surtax rate not available</t>
        </r>
      </text>
    </comment>
    <comment ref="C37" authorId="2" shapeId="0" xr:uid="{00000000-0006-0000-1A00-000004000000}">
      <text>
        <r>
          <rPr>
            <sz val="8"/>
            <color indexed="81"/>
            <rFont val="Tahoma"/>
            <family val="2"/>
          </rPr>
          <t>The sum of central and local rates are deductible in the base, e.g 9.8/(1+0.098+0.30)=7.01
The rate is 7.083 without church tax.</t>
        </r>
      </text>
    </comment>
    <comment ref="D37" authorId="2" shapeId="0" xr:uid="{00000000-0006-0000-1A00-000005000000}">
      <text>
        <r>
          <rPr>
            <sz val="8"/>
            <color indexed="81"/>
            <rFont val="Tahoma"/>
            <family val="2"/>
          </rPr>
          <t>The sum of central and local rates are deductible in the base, e.g 30/(1+0.098+0.3)=21.46
The rate is 20.642 without church tax</t>
        </r>
      </text>
    </comment>
    <comment ref="E37" authorId="3" shapeId="0" xr:uid="{00000000-0006-0000-1A00-000006000000}">
      <text>
        <r>
          <rPr>
            <sz val="8"/>
            <color indexed="81"/>
            <rFont val="Tahoma"/>
            <family val="2"/>
          </rPr>
          <t>The sum of central and local rates are deductible in the base, e.g (9.8+30)/(1+0.098+30)=28.47
The rate is 27.725 without church tax</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ypoik</author>
    <author>cebreiro_a</author>
    <author>estv-relis</author>
    <author>Pedersen_U</author>
  </authors>
  <commentList>
    <comment ref="A20" authorId="0" shapeId="0" xr:uid="{00000000-0006-0000-1B00-000001000000}">
      <text>
        <r>
          <rPr>
            <b/>
            <sz val="8"/>
            <color indexed="81"/>
            <rFont val="Tahoma"/>
            <family val="2"/>
          </rPr>
          <t>ypoik:</t>
        </r>
        <r>
          <rPr>
            <sz val="8"/>
            <color indexed="81"/>
            <rFont val="Tahoma"/>
            <family val="2"/>
          </rPr>
          <t xml:space="preserve">
The rate applies to all SA's except those operating in the industrial, extractive, quarrying and small industry sector for which the rate is limited to 40% (non-listed) and 35% (listed).</t>
        </r>
      </text>
    </comment>
    <comment ref="D25" authorId="1" shapeId="0" xr:uid="{00000000-0006-0000-1B00-000002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1" shapeId="0" xr:uid="{00000000-0006-0000-1B00-000003000000}">
      <text>
        <r>
          <rPr>
            <b/>
            <sz val="8"/>
            <color indexed="81"/>
            <rFont val="Tahoma"/>
            <family val="2"/>
          </rPr>
          <t>cebreiro_a:</t>
        </r>
        <r>
          <rPr>
            <sz val="8"/>
            <color indexed="81"/>
            <rFont val="Tahoma"/>
            <family val="2"/>
          </rPr>
          <t xml:space="preserve">
surtax rate not available</t>
        </r>
      </text>
    </comment>
    <comment ref="C37" authorId="2" shapeId="0" xr:uid="{00000000-0006-0000-1B00-000004000000}">
      <text>
        <r>
          <rPr>
            <sz val="8"/>
            <color indexed="81"/>
            <rFont val="Tahoma"/>
            <family val="2"/>
          </rPr>
          <t>The sum of central and local rates are deductible in the base, e.g 9.8/(1+0.098+0.2915)=7.05
The rate is 7.126 without church tax.</t>
        </r>
      </text>
    </comment>
    <comment ref="D37" authorId="2" shapeId="0" xr:uid="{00000000-0006-0000-1B00-000005000000}">
      <text>
        <r>
          <rPr>
            <sz val="8"/>
            <color indexed="81"/>
            <rFont val="Tahoma"/>
            <family val="2"/>
          </rPr>
          <t>The sum of central and local rates are deductible in the base, e.g 30/(1+0.098+0.2915)=20.98
The rate is 20.157 without church tax</t>
        </r>
      </text>
    </comment>
    <comment ref="E37" authorId="3" shapeId="0" xr:uid="{00000000-0006-0000-1B00-000006000000}">
      <text>
        <r>
          <rPr>
            <sz val="8"/>
            <color indexed="81"/>
            <rFont val="Tahoma"/>
            <family val="2"/>
          </rPr>
          <t>The sum of central and local rates are deductible in the base, e.g (9.8+29.15)/(1+0.098+29.15)=28.03
The rate is 27.283 without church tax</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cebreiro_a</author>
    <author>Pedersen_U</author>
    <author>ypoik</author>
    <author>estv-relis</author>
  </authors>
  <commentList>
    <comment ref="D17" authorId="0" shapeId="0" xr:uid="{00000000-0006-0000-1C00-000001000000}">
      <text>
        <r>
          <rPr>
            <b/>
            <sz val="8"/>
            <color indexed="81"/>
            <rFont val="Tahoma"/>
            <family val="2"/>
          </rPr>
          <t>cebreiro_a:</t>
        </r>
        <r>
          <rPr>
            <sz val="8"/>
            <color indexed="81"/>
            <rFont val="Tahoma"/>
            <family val="2"/>
          </rPr>
          <t xml:space="preserve">
corporations also have to pay local tax until 1992</t>
        </r>
      </text>
    </comment>
    <comment ref="B18" authorId="1" shapeId="0" xr:uid="{00000000-0006-0000-1C00-000002000000}">
      <text>
        <r>
          <rPr>
            <sz val="8"/>
            <color indexed="81"/>
            <rFont val="Tahoma"/>
            <family val="2"/>
          </rPr>
          <t>The standard corporate income tax rate is 34%. It is increased (by a surcharge) up to 42% on distributed profits.</t>
        </r>
      </text>
    </comment>
    <comment ref="A20" authorId="2" shapeId="0" xr:uid="{00000000-0006-0000-1C00-00000300000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D25" authorId="0" shapeId="0" xr:uid="{00000000-0006-0000-1C00-000004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xr:uid="{00000000-0006-0000-1C00-000005000000}">
      <text>
        <r>
          <rPr>
            <b/>
            <sz val="8"/>
            <color indexed="81"/>
            <rFont val="Tahoma"/>
            <family val="2"/>
          </rPr>
          <t>cebreiro_a:</t>
        </r>
        <r>
          <rPr>
            <sz val="8"/>
            <color indexed="81"/>
            <rFont val="Tahoma"/>
            <family val="2"/>
          </rPr>
          <t xml:space="preserve">
surtax rate not available</t>
        </r>
      </text>
    </comment>
    <comment ref="C37" authorId="3" shapeId="0" xr:uid="{00000000-0006-0000-1C00-000006000000}">
      <text>
        <r>
          <rPr>
            <sz val="8"/>
            <color indexed="81"/>
            <rFont val="Tahoma"/>
            <family val="2"/>
          </rPr>
          <t>The sum of central and local rates are deductible in the base, e.g 9.8/(1+0.098+0.2855)=7.08
The rate is 7.157 without church tax.</t>
        </r>
      </text>
    </comment>
    <comment ref="D37" authorId="3" shapeId="0" xr:uid="{00000000-0006-0000-1C00-000007000000}">
      <text>
        <r>
          <rPr>
            <sz val="8"/>
            <color indexed="81"/>
            <rFont val="Tahoma"/>
            <family val="2"/>
          </rPr>
          <t>The sum of central and local rates are deductible in the base, e.g 30/(1+0.098+0.2855)=20.64
The rate is 19.807 without church tax</t>
        </r>
      </text>
    </comment>
    <comment ref="E37" authorId="1" shapeId="0" xr:uid="{00000000-0006-0000-1C00-000008000000}">
      <text>
        <r>
          <rPr>
            <sz val="8"/>
            <color indexed="81"/>
            <rFont val="Tahoma"/>
            <family val="2"/>
          </rPr>
          <t>The sum of central and local rates are deductible in the base, e.g (9.8+28.55)/(1+0.098+28.55)=27.72
The rate is 26.965 without church tax</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cebreiro_a</author>
    <author>Pedersen_U</author>
    <author>ypoik</author>
    <author>estv-relis</author>
  </authors>
  <commentList>
    <comment ref="D17" authorId="0" shapeId="0" xr:uid="{00000000-0006-0000-1D00-000001000000}">
      <text>
        <r>
          <rPr>
            <b/>
            <sz val="8"/>
            <color indexed="81"/>
            <rFont val="Tahoma"/>
            <family val="2"/>
          </rPr>
          <t>cebreiro_a:</t>
        </r>
        <r>
          <rPr>
            <sz val="8"/>
            <color indexed="81"/>
            <rFont val="Tahoma"/>
            <family val="2"/>
          </rPr>
          <t xml:space="preserve">
corporations also have to pay local tax until 1992</t>
        </r>
      </text>
    </comment>
    <comment ref="B18" authorId="1" shapeId="0" xr:uid="{00000000-0006-0000-1D00-000002000000}">
      <text>
        <r>
          <rPr>
            <sz val="8"/>
            <color indexed="81"/>
            <rFont val="Tahoma"/>
            <family val="2"/>
          </rPr>
          <t>The standard corporate income tax rate is 37%. It is increased (by a surcharge) up to 42% on distributed profits.</t>
        </r>
      </text>
    </comment>
    <comment ref="A20" authorId="2" shapeId="0" xr:uid="{00000000-0006-0000-1D00-00000300000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D25" authorId="0" shapeId="0" xr:uid="{00000000-0006-0000-1D00-000004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xr:uid="{00000000-0006-0000-1D00-000005000000}">
      <text>
        <r>
          <rPr>
            <b/>
            <sz val="8"/>
            <color indexed="81"/>
            <rFont val="Tahoma"/>
            <family val="2"/>
          </rPr>
          <t>cebreiro_a:</t>
        </r>
        <r>
          <rPr>
            <sz val="8"/>
            <color indexed="81"/>
            <rFont val="Tahoma"/>
            <family val="2"/>
          </rPr>
          <t xml:space="preserve">
surtax rate not available</t>
        </r>
      </text>
    </comment>
    <comment ref="C37" authorId="3" shapeId="0" xr:uid="{00000000-0006-0000-1D00-000006000000}">
      <text>
        <r>
          <rPr>
            <sz val="8"/>
            <color indexed="81"/>
            <rFont val="Tahoma"/>
            <family val="2"/>
          </rPr>
          <t>The rate is 6.908 without church tax.</t>
        </r>
      </text>
    </comment>
    <comment ref="D37" authorId="3" shapeId="0" xr:uid="{00000000-0006-0000-1D00-000007000000}">
      <text>
        <r>
          <rPr>
            <sz val="8"/>
            <color indexed="81"/>
            <rFont val="Tahoma"/>
            <family val="2"/>
          </rPr>
          <t>The rate is 22.6 without church tax</t>
        </r>
      </text>
    </comment>
    <comment ref="E37" authorId="1" shapeId="0" xr:uid="{00000000-0006-0000-1D00-000008000000}">
      <text>
        <r>
          <rPr>
            <sz val="8"/>
            <color indexed="81"/>
            <rFont val="Tahoma"/>
            <family val="2"/>
          </rPr>
          <t>The rate is 29.51 without church tax</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cebreiro_a</author>
    <author>Pedersen_U</author>
    <author>ypoik</author>
    <author>estv-relis</author>
  </authors>
  <commentList>
    <comment ref="D17" authorId="0" shapeId="0" xr:uid="{00000000-0006-0000-1E00-000001000000}">
      <text>
        <r>
          <rPr>
            <b/>
            <sz val="8"/>
            <color indexed="81"/>
            <rFont val="Tahoma"/>
            <family val="2"/>
          </rPr>
          <t>cebreiro_a:</t>
        </r>
        <r>
          <rPr>
            <sz val="8"/>
            <color indexed="81"/>
            <rFont val="Tahoma"/>
            <family val="2"/>
          </rPr>
          <t xml:space="preserve">
corporations also have to pay local tax until 1992</t>
        </r>
      </text>
    </comment>
    <comment ref="B18" authorId="1" shapeId="0" xr:uid="{00000000-0006-0000-1E00-000002000000}">
      <text>
        <r>
          <rPr>
            <sz val="8"/>
            <color indexed="81"/>
            <rFont val="Tahoma"/>
            <family val="2"/>
          </rPr>
          <t>The standard corporate income tax rate is 39%. It is increased (by a surcharge) up to 42% on distributed profits.</t>
        </r>
      </text>
    </comment>
    <comment ref="A20" authorId="2" shapeId="0" xr:uid="{00000000-0006-0000-1E00-00000300000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0" shapeId="0" xr:uid="{00000000-0006-0000-1E00-000004000000}">
      <text>
        <r>
          <rPr>
            <b/>
            <sz val="8"/>
            <color indexed="81"/>
            <rFont val="Tahoma"/>
            <family val="2"/>
          </rPr>
          <t>cebreiro_a:</t>
        </r>
        <r>
          <rPr>
            <sz val="8"/>
            <color indexed="81"/>
            <rFont val="Tahoma"/>
            <family val="2"/>
          </rPr>
          <t xml:space="preserve">
35% on dividend income</t>
        </r>
      </text>
    </comment>
    <comment ref="D25" authorId="0" shapeId="0" xr:uid="{00000000-0006-0000-1E00-000005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xr:uid="{00000000-0006-0000-1E00-000006000000}">
      <text>
        <r>
          <rPr>
            <b/>
            <sz val="8"/>
            <color indexed="81"/>
            <rFont val="Tahoma"/>
            <family val="2"/>
          </rPr>
          <t>cebreiro_a:</t>
        </r>
        <r>
          <rPr>
            <sz val="8"/>
            <color indexed="81"/>
            <rFont val="Tahoma"/>
            <family val="2"/>
          </rPr>
          <t xml:space="preserve">
surtax rate not available</t>
        </r>
      </text>
    </comment>
    <comment ref="C37" authorId="3" shapeId="0" xr:uid="{00000000-0006-0000-1E00-000007000000}">
      <text>
        <r>
          <rPr>
            <sz val="8"/>
            <color indexed="81"/>
            <rFont val="Tahoma"/>
            <family val="2"/>
          </rPr>
          <t>The rate is 6.908 without church tax.</t>
        </r>
      </text>
    </comment>
    <comment ref="D37" authorId="3" shapeId="0" xr:uid="{00000000-0006-0000-1E00-000008000000}">
      <text>
        <r>
          <rPr>
            <sz val="8"/>
            <color indexed="81"/>
            <rFont val="Tahoma"/>
            <family val="2"/>
          </rPr>
          <t>The rate is 22.6 without church tax</t>
        </r>
      </text>
    </comment>
    <comment ref="E37" authorId="1" shapeId="0" xr:uid="{00000000-0006-0000-1E00-000009000000}">
      <text>
        <r>
          <rPr>
            <sz val="8"/>
            <color indexed="81"/>
            <rFont val="Tahoma"/>
            <family val="2"/>
          </rPr>
          <t>The rate is 29.51 without church tax</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Duguay, Stéphane</author>
    <author>cebreiro_a</author>
    <author>ahn_t</author>
    <author>ypoik</author>
    <author>estv-relis</author>
    <author>Pedersen_U</author>
  </authors>
  <commentList>
    <comment ref="B14" authorId="0" shapeId="0" xr:uid="{00000000-0006-0000-1F00-000001000000}">
      <text>
        <r>
          <rPr>
            <sz val="10"/>
            <color indexed="81"/>
            <rFont val="Tahoma"/>
            <family val="2"/>
          </rPr>
          <t>The surtax has passed from 1.05% to 0.84% on june 30</t>
        </r>
      </text>
    </comment>
    <comment ref="D17" authorId="1" shapeId="0" xr:uid="{00000000-0006-0000-1F00-000002000000}">
      <text>
        <r>
          <rPr>
            <b/>
            <sz val="8"/>
            <color indexed="81"/>
            <rFont val="Tahoma"/>
            <family val="2"/>
          </rPr>
          <t>cebreiro_a:</t>
        </r>
        <r>
          <rPr>
            <sz val="8"/>
            <color indexed="81"/>
            <rFont val="Tahoma"/>
            <family val="2"/>
          </rPr>
          <t xml:space="preserve">
corporations also have to pay local tax until 1992</t>
        </r>
      </text>
    </comment>
    <comment ref="B18" authorId="2" shapeId="0" xr:uid="{00000000-0006-0000-1F00-00000300000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3" shapeId="0" xr:uid="{00000000-0006-0000-1F00-00000400000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1" shapeId="0" xr:uid="{00000000-0006-0000-1F00-000005000000}">
      <text>
        <r>
          <rPr>
            <b/>
            <sz val="8"/>
            <color indexed="81"/>
            <rFont val="Tahoma"/>
            <family val="2"/>
          </rPr>
          <t>cebreiro_a:</t>
        </r>
        <r>
          <rPr>
            <sz val="8"/>
            <color indexed="81"/>
            <rFont val="Tahoma"/>
            <family val="2"/>
          </rPr>
          <t xml:space="preserve">
32% on dividend income</t>
        </r>
      </text>
    </comment>
    <comment ref="D25" authorId="1" shapeId="0" xr:uid="{00000000-0006-0000-1F00-000006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1" shapeId="0" xr:uid="{00000000-0006-0000-1F00-000007000000}">
      <text>
        <r>
          <rPr>
            <b/>
            <sz val="8"/>
            <color indexed="81"/>
            <rFont val="Tahoma"/>
            <family val="2"/>
          </rPr>
          <t>cebreiro_a:</t>
        </r>
        <r>
          <rPr>
            <sz val="8"/>
            <color indexed="81"/>
            <rFont val="Tahoma"/>
            <family val="2"/>
          </rPr>
          <t xml:space="preserve">
surtax rate not available</t>
        </r>
      </text>
    </comment>
    <comment ref="C37" authorId="4" shapeId="0" xr:uid="{00000000-0006-0000-1F00-000008000000}">
      <text>
        <r>
          <rPr>
            <sz val="8"/>
            <color indexed="81"/>
            <rFont val="Tahoma"/>
            <family val="2"/>
          </rPr>
          <t>The rate is 6.908 without church tax.</t>
        </r>
      </text>
    </comment>
    <comment ref="D37" authorId="4" shapeId="0" xr:uid="{00000000-0006-0000-1F00-000009000000}">
      <text>
        <r>
          <rPr>
            <sz val="8"/>
            <color indexed="81"/>
            <rFont val="Tahoma"/>
            <family val="2"/>
          </rPr>
          <t>The rate is 22.6 without church tax</t>
        </r>
      </text>
    </comment>
    <comment ref="E37" authorId="5" shapeId="0" xr:uid="{00000000-0006-0000-1F00-00000A000000}">
      <text>
        <r>
          <rPr>
            <sz val="8"/>
            <color indexed="81"/>
            <rFont val="Tahoma"/>
            <family val="2"/>
          </rPr>
          <t>The rate is 29.51 without church tax</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Duguay, Stéphane</author>
    <author>cebreiro_a</author>
    <author>ahn_t</author>
    <author>ypoik</author>
    <author>estv-relis</author>
    <author>Pedersen_U</author>
  </authors>
  <commentList>
    <comment ref="B14" authorId="0" shapeId="0" xr:uid="{00000000-0006-0000-2000-000001000000}">
      <text>
        <r>
          <rPr>
            <sz val="10"/>
            <color indexed="81"/>
            <rFont val="Tahoma"/>
            <family val="2"/>
          </rPr>
          <t>The surtax has passed from 1.08% to 1.05% on june 30</t>
        </r>
      </text>
    </comment>
    <comment ref="D17" authorId="1" shapeId="0" xr:uid="{00000000-0006-0000-2000-000002000000}">
      <text>
        <r>
          <rPr>
            <b/>
            <sz val="8"/>
            <color indexed="81"/>
            <rFont val="Tahoma"/>
            <family val="2"/>
          </rPr>
          <t>cebreiro_a:</t>
        </r>
        <r>
          <rPr>
            <sz val="8"/>
            <color indexed="81"/>
            <rFont val="Tahoma"/>
            <family val="2"/>
          </rPr>
          <t xml:space="preserve">
corporations also have to pay local tax until 1992</t>
        </r>
      </text>
    </comment>
    <comment ref="B18" authorId="2" shapeId="0" xr:uid="{00000000-0006-0000-2000-00000300000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3" shapeId="0" xr:uid="{00000000-0006-0000-2000-00000400000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1" shapeId="0" xr:uid="{00000000-0006-0000-2000-000005000000}">
      <text>
        <r>
          <rPr>
            <b/>
            <sz val="8"/>
            <color indexed="81"/>
            <rFont val="Tahoma"/>
            <family val="2"/>
          </rPr>
          <t>cebreiro_a:</t>
        </r>
        <r>
          <rPr>
            <sz val="8"/>
            <color indexed="81"/>
            <rFont val="Tahoma"/>
            <family val="2"/>
          </rPr>
          <t xml:space="preserve">
32% on dividend income</t>
        </r>
      </text>
    </comment>
    <comment ref="D25" authorId="1" shapeId="0" xr:uid="{00000000-0006-0000-2000-000006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1" shapeId="0" xr:uid="{00000000-0006-0000-2000-000007000000}">
      <text>
        <r>
          <rPr>
            <b/>
            <sz val="8"/>
            <color indexed="81"/>
            <rFont val="Tahoma"/>
            <family val="2"/>
          </rPr>
          <t>cebreiro_a:</t>
        </r>
        <r>
          <rPr>
            <sz val="8"/>
            <color indexed="81"/>
            <rFont val="Tahoma"/>
            <family val="2"/>
          </rPr>
          <t xml:space="preserve">
surtax rate not available</t>
        </r>
      </text>
    </comment>
    <comment ref="C37" authorId="4" shapeId="0" xr:uid="{00000000-0006-0000-2000-000008000000}">
      <text>
        <r>
          <rPr>
            <sz val="8"/>
            <color indexed="81"/>
            <rFont val="Tahoma"/>
            <family val="2"/>
          </rPr>
          <t>The rate is 6.801 without church tax.</t>
        </r>
      </text>
    </comment>
    <comment ref="D37" authorId="4" shapeId="0" xr:uid="{00000000-0006-0000-2000-000009000000}">
      <text>
        <r>
          <rPr>
            <sz val="8"/>
            <color indexed="81"/>
            <rFont val="Tahoma"/>
            <family val="2"/>
          </rPr>
          <t>The rate is 23.8 without church tax</t>
        </r>
      </text>
    </comment>
    <comment ref="E37" authorId="5" shapeId="0" xr:uid="{00000000-0006-0000-2000-00000A000000}">
      <text>
        <r>
          <rPr>
            <sz val="8"/>
            <color indexed="81"/>
            <rFont val="Tahoma"/>
            <family val="2"/>
          </rPr>
          <t>The rate is 30.6 without church tax</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cebreiro_a</author>
    <author>ahn_t</author>
    <author>ypoik</author>
    <author>estv-relis</author>
    <author>Pedersen_U</author>
  </authors>
  <commentList>
    <comment ref="D17" authorId="0" shapeId="0" xr:uid="{00000000-0006-0000-2100-000001000000}">
      <text>
        <r>
          <rPr>
            <b/>
            <sz val="8"/>
            <color indexed="81"/>
            <rFont val="Tahoma"/>
            <family val="2"/>
          </rPr>
          <t>cebreiro_a:</t>
        </r>
        <r>
          <rPr>
            <sz val="8"/>
            <color indexed="81"/>
            <rFont val="Tahoma"/>
            <family val="2"/>
          </rPr>
          <t xml:space="preserve">
corporations also have to pay local tax until 1992</t>
        </r>
      </text>
    </comment>
    <comment ref="B18" authorId="1" shapeId="0" xr:uid="{00000000-0006-0000-2100-00000200000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2" shapeId="0" xr:uid="{00000000-0006-0000-2100-00000300000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0" shapeId="0" xr:uid="{00000000-0006-0000-2100-000004000000}">
      <text>
        <r>
          <rPr>
            <b/>
            <sz val="8"/>
            <color indexed="81"/>
            <rFont val="Tahoma"/>
            <family val="2"/>
          </rPr>
          <t>cebreiro_a:</t>
        </r>
        <r>
          <rPr>
            <sz val="8"/>
            <color indexed="81"/>
            <rFont val="Tahoma"/>
            <family val="2"/>
          </rPr>
          <t xml:space="preserve">
33.3% on dividend income</t>
        </r>
      </text>
    </comment>
    <comment ref="D25" authorId="0" shapeId="0" xr:uid="{00000000-0006-0000-2100-000005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xr:uid="{00000000-0006-0000-2100-000006000000}">
      <text>
        <r>
          <rPr>
            <b/>
            <sz val="8"/>
            <color indexed="81"/>
            <rFont val="Tahoma"/>
            <family val="2"/>
          </rPr>
          <t>cebreiro_a:</t>
        </r>
        <r>
          <rPr>
            <sz val="8"/>
            <color indexed="81"/>
            <rFont val="Tahoma"/>
            <family val="2"/>
          </rPr>
          <t xml:space="preserve">
surtax rate not available</t>
        </r>
      </text>
    </comment>
    <comment ref="C37" authorId="3" shapeId="0" xr:uid="{00000000-0006-0000-2100-000007000000}">
      <text>
        <r>
          <rPr>
            <sz val="8"/>
            <color indexed="81"/>
            <rFont val="Tahoma"/>
            <family val="2"/>
          </rPr>
          <t>The rate is 6.801 without church tax.</t>
        </r>
      </text>
    </comment>
    <comment ref="D37" authorId="3" shapeId="0" xr:uid="{00000000-0006-0000-2100-000008000000}">
      <text>
        <r>
          <rPr>
            <sz val="8"/>
            <color indexed="81"/>
            <rFont val="Tahoma"/>
            <family val="2"/>
          </rPr>
          <t>The rate is 23.8 without church tax</t>
        </r>
      </text>
    </comment>
    <comment ref="E37" authorId="4" shapeId="0" xr:uid="{00000000-0006-0000-2100-000009000000}">
      <text>
        <r>
          <rPr>
            <sz val="8"/>
            <color indexed="81"/>
            <rFont val="Tahoma"/>
            <family val="2"/>
          </rPr>
          <t>The rate is 30.6 without church tax</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Duguay, Stéphane</author>
    <author>cebreiro_a</author>
    <author>ahn_t</author>
    <author>ypoik</author>
    <author>estv-relis</author>
    <author>Pedersen_U</author>
  </authors>
  <commentList>
    <comment ref="B14" authorId="0" shapeId="0" xr:uid="{00000000-0006-0000-2200-000001000000}">
      <text>
        <r>
          <rPr>
            <sz val="10"/>
            <color indexed="81"/>
            <rFont val="Tahoma"/>
            <family val="2"/>
          </rPr>
          <t xml:space="preserve">The surtax has passed from 0% to 1.8% on june 30
</t>
        </r>
      </text>
    </comment>
    <comment ref="D17" authorId="1" shapeId="0" xr:uid="{00000000-0006-0000-2200-000002000000}">
      <text>
        <r>
          <rPr>
            <b/>
            <sz val="8"/>
            <color indexed="81"/>
            <rFont val="Tahoma"/>
            <family val="2"/>
          </rPr>
          <t>cebreiro_a:</t>
        </r>
        <r>
          <rPr>
            <sz val="8"/>
            <color indexed="81"/>
            <rFont val="Tahoma"/>
            <family val="2"/>
          </rPr>
          <t xml:space="preserve">
corporations also have to pay local tax until 1992</t>
        </r>
      </text>
    </comment>
    <comment ref="B18" authorId="2" shapeId="0" xr:uid="{00000000-0006-0000-2200-00000300000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3" shapeId="0" xr:uid="{00000000-0006-0000-2200-00000400000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1" shapeId="0" xr:uid="{00000000-0006-0000-2200-000005000000}">
      <text>
        <r>
          <rPr>
            <b/>
            <sz val="8"/>
            <color indexed="81"/>
            <rFont val="Tahoma"/>
            <family val="2"/>
          </rPr>
          <t>cebreiro_a:</t>
        </r>
        <r>
          <rPr>
            <sz val="8"/>
            <color indexed="81"/>
            <rFont val="Tahoma"/>
            <family val="2"/>
          </rPr>
          <t xml:space="preserve">
33.3% on dividend income</t>
        </r>
      </text>
    </comment>
    <comment ref="D25" authorId="1" shapeId="0" xr:uid="{00000000-0006-0000-2200-000006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1" shapeId="0" xr:uid="{00000000-0006-0000-2200-000007000000}">
      <text>
        <r>
          <rPr>
            <b/>
            <sz val="8"/>
            <color indexed="81"/>
            <rFont val="Tahoma"/>
            <family val="2"/>
          </rPr>
          <t>cebreiro_a:</t>
        </r>
        <r>
          <rPr>
            <sz val="8"/>
            <color indexed="81"/>
            <rFont val="Tahoma"/>
            <family val="2"/>
          </rPr>
          <t xml:space="preserve">
surtax rate not available</t>
        </r>
      </text>
    </comment>
    <comment ref="C37" authorId="4" shapeId="0" xr:uid="{00000000-0006-0000-2200-000008000000}">
      <text>
        <r>
          <rPr>
            <sz val="8"/>
            <color indexed="81"/>
            <rFont val="Tahoma"/>
            <family val="2"/>
          </rPr>
          <t>The rate is 6.783 without church tax.</t>
        </r>
      </text>
    </comment>
    <comment ref="D37" authorId="4" shapeId="0" xr:uid="{00000000-0006-0000-2200-000009000000}">
      <text>
        <r>
          <rPr>
            <sz val="8"/>
            <color indexed="81"/>
            <rFont val="Tahoma"/>
            <family val="2"/>
          </rPr>
          <t>The rate is 24 without church tax</t>
        </r>
      </text>
    </comment>
    <comment ref="E37" authorId="5" shapeId="0" xr:uid="{00000000-0006-0000-2200-00000A000000}">
      <text>
        <r>
          <rPr>
            <sz val="8"/>
            <color indexed="81"/>
            <rFont val="Tahoma"/>
            <family val="2"/>
          </rPr>
          <t>The rate is 30.78 without church tax</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Poirier, Yves</author>
    <author>ahn_t</author>
    <author>Sharratt_M</author>
    <author>col-loc_adm</author>
    <author>Pedersen_U</author>
  </authors>
  <commentList>
    <comment ref="B14" authorId="0" shapeId="0" xr:uid="{00000000-0006-0000-0800-000001000000}">
      <text>
        <r>
          <rPr>
            <sz val="8"/>
            <color indexed="81"/>
            <rFont val="Tahoma"/>
            <family val="2"/>
          </rPr>
          <t>CIT rate reduced from 18% to 16.5% on January 1st, 2011.</t>
        </r>
      </text>
    </comment>
    <comment ref="B20" authorId="1" shapeId="0" xr:uid="{00000000-0006-0000-0800-00000200000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B24" authorId="2" shapeId="0" xr:uid="{00000000-0006-0000-0800-000003000000}">
      <text>
        <r>
          <rPr>
            <sz val="8"/>
            <color indexed="81"/>
            <rFont val="Tahoma"/>
            <family val="2"/>
          </rPr>
          <t>The CIT rate was increased from 18% to 20%, effective from 1 January 2011 (on 2011-profits).</t>
        </r>
      </text>
    </comment>
    <comment ref="C41" authorId="3" shapeId="0" xr:uid="{00000000-0006-0000-0800-000004000000}">
      <text>
        <r>
          <rPr>
            <sz val="8"/>
            <color indexed="81"/>
            <rFont val="Tahoma"/>
            <family val="2"/>
          </rPr>
          <t>The sum of central and local rates are deductible in the base, e.g 8.5/(1+0.085+0.1836)=6.70</t>
        </r>
      </text>
    </comment>
    <comment ref="D41" authorId="4" shapeId="0" xr:uid="{00000000-0006-0000-0800-000005000000}">
      <text>
        <r>
          <rPr>
            <sz val="8"/>
            <color indexed="81"/>
            <rFont val="Tahoma"/>
            <family val="2"/>
          </rPr>
          <t xml:space="preserve">The sum of central and local rates are deductible in the base, e.g 18.36/(1+0.085+0.1836)=14.47
</t>
        </r>
      </text>
    </comment>
    <comment ref="E41" authorId="4" shapeId="0" xr:uid="{00000000-0006-0000-0800-000006000000}">
      <text>
        <r>
          <rPr>
            <sz val="8"/>
            <color indexed="81"/>
            <rFont val="Tahoma"/>
            <family val="2"/>
          </rPr>
          <t xml:space="preserve">The sum of central and local rates are deductible in the base, e.g (8.5+18.36)/(1+0.085+0.1836)=21.17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cebreiro_a</author>
    <author>ahn_t</author>
    <author>ypoik</author>
    <author>estv-relis</author>
    <author>Pedersen_U</author>
  </authors>
  <commentList>
    <comment ref="D17" authorId="0" shapeId="0" xr:uid="{00000000-0006-0000-2300-000001000000}">
      <text>
        <r>
          <rPr>
            <b/>
            <sz val="8"/>
            <color indexed="81"/>
            <rFont val="Tahoma"/>
            <family val="2"/>
          </rPr>
          <t>cebreiro_a:</t>
        </r>
        <r>
          <rPr>
            <sz val="8"/>
            <color indexed="81"/>
            <rFont val="Tahoma"/>
            <family val="2"/>
          </rPr>
          <t xml:space="preserve">
corporations also have to pay local tax until 1992</t>
        </r>
      </text>
    </comment>
    <comment ref="B18" authorId="1" shapeId="0" xr:uid="{00000000-0006-0000-2300-00000200000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2" shapeId="0" xr:uid="{00000000-0006-0000-2300-00000300000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0" shapeId="0" xr:uid="{00000000-0006-0000-2300-000004000000}">
      <text>
        <r>
          <rPr>
            <b/>
            <sz val="8"/>
            <color indexed="81"/>
            <rFont val="Tahoma"/>
            <family val="2"/>
          </rPr>
          <t>cebreiro_a:</t>
        </r>
        <r>
          <rPr>
            <sz val="8"/>
            <color indexed="81"/>
            <rFont val="Tahoma"/>
            <family val="2"/>
          </rPr>
          <t xml:space="preserve">
33.3% on dividend income</t>
        </r>
      </text>
    </comment>
    <comment ref="D25" authorId="0" shapeId="0" xr:uid="{00000000-0006-0000-2300-000005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xr:uid="{00000000-0006-0000-2300-000006000000}">
      <text>
        <r>
          <rPr>
            <b/>
            <sz val="8"/>
            <color indexed="81"/>
            <rFont val="Tahoma"/>
            <family val="2"/>
          </rPr>
          <t>cebreiro_a:</t>
        </r>
        <r>
          <rPr>
            <sz val="8"/>
            <color indexed="81"/>
            <rFont val="Tahoma"/>
            <family val="2"/>
          </rPr>
          <t xml:space="preserve">
surtax rate not available</t>
        </r>
      </text>
    </comment>
    <comment ref="C37" authorId="3" shapeId="0" xr:uid="{00000000-0006-0000-2300-000007000000}">
      <text>
        <r>
          <rPr>
            <sz val="8"/>
            <color indexed="81"/>
            <rFont val="Tahoma"/>
            <family val="2"/>
          </rPr>
          <t>The rate is 6.685 without church tax.</t>
        </r>
      </text>
    </comment>
    <comment ref="D37" authorId="3" shapeId="0" xr:uid="{00000000-0006-0000-2300-000008000000}">
      <text>
        <r>
          <rPr>
            <sz val="8"/>
            <color indexed="81"/>
            <rFont val="Tahoma"/>
            <family val="2"/>
          </rPr>
          <t>The rate is 25.1 without church tax</t>
        </r>
      </text>
    </comment>
    <comment ref="E37" authorId="4" shapeId="0" xr:uid="{00000000-0006-0000-2300-000009000000}">
      <text>
        <r>
          <rPr>
            <sz val="8"/>
            <color indexed="81"/>
            <rFont val="Tahoma"/>
            <family val="2"/>
          </rPr>
          <t>The rate is 31.79 without church tax</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cebreiro_a</author>
    <author>ahn_t</author>
    <author>ypoik</author>
    <author>estv-relis</author>
    <author>Pedersen_U</author>
  </authors>
  <commentList>
    <comment ref="D17" authorId="0" shapeId="0" xr:uid="{00000000-0006-0000-2400-000001000000}">
      <text>
        <r>
          <rPr>
            <b/>
            <sz val="8"/>
            <color indexed="81"/>
            <rFont val="Tahoma"/>
            <family val="2"/>
          </rPr>
          <t>cebreiro_a:</t>
        </r>
        <r>
          <rPr>
            <sz val="8"/>
            <color indexed="81"/>
            <rFont val="Tahoma"/>
            <family val="2"/>
          </rPr>
          <t xml:space="preserve">
corporations also have to pay local tax until 1992</t>
        </r>
      </text>
    </comment>
    <comment ref="B18" authorId="1" shapeId="0" xr:uid="{00000000-0006-0000-2400-00000200000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2" shapeId="0" xr:uid="{00000000-0006-0000-2400-00000300000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0" shapeId="0" xr:uid="{00000000-0006-0000-2400-000004000000}">
      <text>
        <r>
          <rPr>
            <b/>
            <sz val="8"/>
            <color indexed="81"/>
            <rFont val="Tahoma"/>
            <family val="2"/>
          </rPr>
          <t>cebreiro_a:</t>
        </r>
        <r>
          <rPr>
            <sz val="8"/>
            <color indexed="81"/>
            <rFont val="Tahoma"/>
            <family val="2"/>
          </rPr>
          <t xml:space="preserve">
32% on dividend income</t>
        </r>
      </text>
    </comment>
    <comment ref="D25" authorId="0" shapeId="0" xr:uid="{00000000-0006-0000-2400-000005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xr:uid="{00000000-0006-0000-2400-000006000000}">
      <text>
        <r>
          <rPr>
            <b/>
            <sz val="8"/>
            <color indexed="81"/>
            <rFont val="Tahoma"/>
            <family val="2"/>
          </rPr>
          <t>cebreiro_a:</t>
        </r>
        <r>
          <rPr>
            <sz val="8"/>
            <color indexed="81"/>
            <rFont val="Tahoma"/>
            <family val="2"/>
          </rPr>
          <t xml:space="preserve">
surtax rate not available</t>
        </r>
      </text>
    </comment>
    <comment ref="C37" authorId="3" shapeId="0" xr:uid="{00000000-0006-0000-2400-000007000000}">
      <text>
        <r>
          <rPr>
            <sz val="8"/>
            <color indexed="81"/>
            <rFont val="Tahoma"/>
            <family val="2"/>
          </rPr>
          <t>The rate is 6.667 without church tax.</t>
        </r>
      </text>
    </comment>
    <comment ref="D37" authorId="3" shapeId="0" xr:uid="{00000000-0006-0000-2400-000008000000}">
      <text>
        <r>
          <rPr>
            <sz val="8"/>
            <color indexed="81"/>
            <rFont val="Tahoma"/>
            <family val="2"/>
          </rPr>
          <t>The rate is 25.3 without church tax</t>
        </r>
      </text>
    </comment>
    <comment ref="E37" authorId="4" shapeId="0" xr:uid="{00000000-0006-0000-2400-000009000000}">
      <text>
        <r>
          <rPr>
            <sz val="8"/>
            <color indexed="81"/>
            <rFont val="Tahoma"/>
            <family val="2"/>
          </rPr>
          <t>The rate is 31.97 without church tax</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cebreiro_a</author>
    <author>ahn_t</author>
    <author>ypoik</author>
    <author>estv-relis</author>
    <author>Pedersen_U</author>
  </authors>
  <commentList>
    <comment ref="D17" authorId="0" shapeId="0" xr:uid="{00000000-0006-0000-2500-000001000000}">
      <text>
        <r>
          <rPr>
            <b/>
            <sz val="8"/>
            <color indexed="81"/>
            <rFont val="Tahoma"/>
            <family val="2"/>
          </rPr>
          <t>cebreiro_a:</t>
        </r>
        <r>
          <rPr>
            <sz val="8"/>
            <color indexed="81"/>
            <rFont val="Tahoma"/>
            <family val="2"/>
          </rPr>
          <t xml:space="preserve">
corporations also have to pay local tax until 1992</t>
        </r>
      </text>
    </comment>
    <comment ref="B18" authorId="1" shapeId="0" xr:uid="{00000000-0006-0000-2500-00000200000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2" shapeId="0" xr:uid="{00000000-0006-0000-2500-00000300000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0" shapeId="0" xr:uid="{00000000-0006-0000-2500-000004000000}">
      <text>
        <r>
          <rPr>
            <b/>
            <sz val="8"/>
            <color indexed="81"/>
            <rFont val="Tahoma"/>
            <family val="2"/>
          </rPr>
          <t>cebreiro_a:</t>
        </r>
        <r>
          <rPr>
            <sz val="8"/>
            <color indexed="81"/>
            <rFont val="Tahoma"/>
            <family val="2"/>
          </rPr>
          <t xml:space="preserve">
32% on dividend income</t>
        </r>
      </text>
    </comment>
    <comment ref="D25" authorId="0" shapeId="0" xr:uid="{00000000-0006-0000-2500-000005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xr:uid="{00000000-0006-0000-2500-000006000000}">
      <text>
        <r>
          <rPr>
            <b/>
            <sz val="8"/>
            <color indexed="81"/>
            <rFont val="Tahoma"/>
            <family val="2"/>
          </rPr>
          <t>cebreiro_a:</t>
        </r>
        <r>
          <rPr>
            <sz val="8"/>
            <color indexed="81"/>
            <rFont val="Tahoma"/>
            <family val="2"/>
          </rPr>
          <t xml:space="preserve">
surtax rate not available</t>
        </r>
      </text>
    </comment>
    <comment ref="C37" authorId="3" shapeId="0" xr:uid="{00000000-0006-0000-2500-000007000000}">
      <text>
        <r>
          <rPr>
            <sz val="8"/>
            <color indexed="81"/>
            <rFont val="Tahoma"/>
            <family val="2"/>
          </rPr>
          <t>The rate is 6.667 without church tax.</t>
        </r>
      </text>
    </comment>
    <comment ref="D37" authorId="3" shapeId="0" xr:uid="{00000000-0006-0000-2500-000008000000}">
      <text>
        <r>
          <rPr>
            <sz val="8"/>
            <color indexed="81"/>
            <rFont val="Tahoma"/>
            <family val="2"/>
          </rPr>
          <t>The rate is 25.3 without church tax</t>
        </r>
      </text>
    </comment>
    <comment ref="E37" authorId="4" shapeId="0" xr:uid="{00000000-0006-0000-2500-000009000000}">
      <text>
        <r>
          <rPr>
            <sz val="8"/>
            <color indexed="81"/>
            <rFont val="Tahoma"/>
            <family val="2"/>
          </rPr>
          <t>The rate is 31.97 without church tax</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cebreiro_a</author>
    <author>ahn_t</author>
    <author>ypoik</author>
    <author>estv-relis</author>
    <author>Pedersen_U</author>
  </authors>
  <commentList>
    <comment ref="D17" authorId="0" shapeId="0" xr:uid="{00000000-0006-0000-2600-000001000000}">
      <text>
        <r>
          <rPr>
            <b/>
            <sz val="8"/>
            <color indexed="81"/>
            <rFont val="Tahoma"/>
            <family val="2"/>
          </rPr>
          <t>cebreiro_a:</t>
        </r>
        <r>
          <rPr>
            <sz val="8"/>
            <color indexed="81"/>
            <rFont val="Tahoma"/>
            <family val="2"/>
          </rPr>
          <t xml:space="preserve">
corporations also have to pay local tax until 1992</t>
        </r>
      </text>
    </comment>
    <comment ref="B18" authorId="1" shapeId="0" xr:uid="{00000000-0006-0000-2600-00000200000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0" authorId="2" shapeId="0" xr:uid="{00000000-0006-0000-2600-000003000000}">
      <text>
        <r>
          <rPr>
            <b/>
            <sz val="8"/>
            <color indexed="81"/>
            <rFont val="Tahoma"/>
            <family val="2"/>
          </rPr>
          <t>ypoik:</t>
        </r>
        <r>
          <rPr>
            <sz val="8"/>
            <color indexed="81"/>
            <rFont val="Tahoma"/>
            <family val="2"/>
          </rPr>
          <t xml:space="preserve">
The mentioned rate applies to all SA's except the listed ones operating in the industrial and the extractive sector, for which the rate is limited to 40%.</t>
        </r>
      </text>
    </comment>
    <comment ref="B25" authorId="0" shapeId="0" xr:uid="{00000000-0006-0000-2600-000004000000}">
      <text>
        <r>
          <rPr>
            <b/>
            <sz val="8"/>
            <color indexed="81"/>
            <rFont val="Tahoma"/>
            <family val="2"/>
          </rPr>
          <t>cebreiro_a:</t>
        </r>
        <r>
          <rPr>
            <sz val="8"/>
            <color indexed="81"/>
            <rFont val="Tahoma"/>
            <family val="2"/>
          </rPr>
          <t xml:space="preserve">
32% on dividend income</t>
        </r>
      </text>
    </comment>
    <comment ref="D25" authorId="0" shapeId="0" xr:uid="{00000000-0006-0000-2600-000005000000}">
      <text>
        <r>
          <rPr>
            <b/>
            <sz val="8"/>
            <color indexed="81"/>
            <rFont val="Tahoma"/>
            <family val="2"/>
          </rPr>
          <t>cebreiro_a:</t>
        </r>
        <r>
          <rPr>
            <sz val="8"/>
            <color indexed="81"/>
            <rFont val="Tahoma"/>
            <family val="2"/>
          </rPr>
          <t xml:space="preserve">
Perfectural Inhabitants' tax (standard rate), Municipal Inhabitants' tax (standard rate) and Enterprise Tax (top rate) respectively.</t>
        </r>
      </text>
    </comment>
    <comment ref="B27" authorId="0" shapeId="0" xr:uid="{00000000-0006-0000-2600-000006000000}">
      <text>
        <r>
          <rPr>
            <b/>
            <sz val="8"/>
            <color indexed="81"/>
            <rFont val="Tahoma"/>
            <family val="2"/>
          </rPr>
          <t>cebreiro_a:</t>
        </r>
        <r>
          <rPr>
            <sz val="8"/>
            <color indexed="81"/>
            <rFont val="Tahoma"/>
            <family val="2"/>
          </rPr>
          <t xml:space="preserve">
surtax rate not available</t>
        </r>
      </text>
    </comment>
    <comment ref="C37" authorId="3" shapeId="0" xr:uid="{00000000-0006-0000-2600-000007000000}">
      <text>
        <r>
          <rPr>
            <sz val="8"/>
            <color indexed="81"/>
            <rFont val="Tahoma"/>
            <family val="2"/>
          </rPr>
          <t>The rate is 6.667 without church tax.</t>
        </r>
      </text>
    </comment>
    <comment ref="D37" authorId="3" shapeId="0" xr:uid="{00000000-0006-0000-2600-000008000000}">
      <text>
        <r>
          <rPr>
            <sz val="8"/>
            <color indexed="81"/>
            <rFont val="Tahoma"/>
            <family val="2"/>
          </rPr>
          <t>The rate is 25.3 without church tax</t>
        </r>
      </text>
    </comment>
    <comment ref="E37" authorId="4" shapeId="0" xr:uid="{00000000-0006-0000-2600-000009000000}">
      <text>
        <r>
          <rPr>
            <sz val="8"/>
            <color indexed="81"/>
            <rFont val="Tahoma"/>
            <family val="2"/>
          </rPr>
          <t>The rate is 31.97 without church tax</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Poirier, Yves</author>
    <author>ahn_t</author>
    <author>Sharratt_M</author>
    <author>col-loc_adm</author>
    <author>Pedersen_U</author>
  </authors>
  <commentList>
    <comment ref="B14" authorId="0" shapeId="0" xr:uid="{00000000-0006-0000-0900-000001000000}">
      <text>
        <r>
          <rPr>
            <sz val="8"/>
            <color indexed="81"/>
            <rFont val="Tahoma"/>
            <family val="2"/>
          </rPr>
          <t>CIT rate reduced from 19% to 18% on January 1st, 2010.</t>
        </r>
      </text>
    </comment>
    <comment ref="B20" authorId="1" shapeId="0" xr:uid="{00000000-0006-0000-0900-00000200000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B24" authorId="2" shapeId="0" xr:uid="{00000000-0006-0000-0900-000003000000}">
      <text>
        <r>
          <rPr>
            <sz val="8"/>
            <color indexed="81"/>
            <rFont val="Tahoma"/>
            <family val="2"/>
          </rPr>
          <t>The CIT rate was increased from 15% to 18%, effective from 1 January 2010 (on 2010-profits).</t>
        </r>
      </text>
    </comment>
    <comment ref="C41" authorId="3" shapeId="0" xr:uid="{00000000-0006-0000-0900-000004000000}">
      <text>
        <r>
          <rPr>
            <sz val="8"/>
            <color indexed="81"/>
            <rFont val="Tahoma"/>
            <family val="2"/>
          </rPr>
          <t>The sum of central and local rates are deductible in the base, e.g 8.5/(1+0.085+0.1836)=6.70</t>
        </r>
      </text>
    </comment>
    <comment ref="D41" authorId="4" shapeId="0" xr:uid="{00000000-0006-0000-0900-000005000000}">
      <text>
        <r>
          <rPr>
            <sz val="8"/>
            <color indexed="81"/>
            <rFont val="Tahoma"/>
            <family val="2"/>
          </rPr>
          <t xml:space="preserve">The sum of central and local rates are deductible in the base, e.g 18.36/(1+0.085+0.1836)=14.47
</t>
        </r>
      </text>
    </comment>
    <comment ref="E41" authorId="4" shapeId="0" xr:uid="{00000000-0006-0000-0900-000006000000}">
      <text>
        <r>
          <rPr>
            <sz val="8"/>
            <color indexed="81"/>
            <rFont val="Tahoma"/>
            <family val="2"/>
          </rPr>
          <t xml:space="preserve">The sum of central and local rates are deductible in the base, e.g (8.5+18.36)/(1+0.085+0.1836)=21.17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Poirier, Yves</author>
    <author>ahn_t</author>
    <author>PM</author>
    <author>col-loc_adm</author>
    <author>Pedersen_U</author>
  </authors>
  <commentList>
    <comment ref="B14" authorId="0" shapeId="0" xr:uid="{00000000-0006-0000-0A00-000001000000}">
      <text>
        <r>
          <rPr>
            <sz val="8"/>
            <color indexed="81"/>
            <rFont val="Tahoma"/>
            <family val="2"/>
          </rPr>
          <t>Elimination of the surtax. CIT rate reduced from 21% to 19.5%.</t>
        </r>
      </text>
    </comment>
    <comment ref="B20" authorId="1" shapeId="0" xr:uid="{00000000-0006-0000-0A00-00000200000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B23" authorId="2" shapeId="0" xr:uid="{00000000-0006-0000-0A00-000003000000}">
      <text>
        <r>
          <rPr>
            <sz val="8"/>
            <color indexed="81"/>
            <rFont val="Tahoma"/>
            <family val="2"/>
          </rPr>
          <t>The standard corporate income tax rate is 16%. As from 1 September 2006, taxpayers are obliged to pay a surtax of 4% on the basis of (adjusted) profit before taxation. The tax rate here was calculated as 16% plus 4%.</t>
        </r>
      </text>
    </comment>
    <comment ref="C41" authorId="3" shapeId="0" xr:uid="{00000000-0006-0000-0A00-000004000000}">
      <text>
        <r>
          <rPr>
            <sz val="8"/>
            <color indexed="81"/>
            <rFont val="Tahoma"/>
            <family val="2"/>
          </rPr>
          <t>The sum of central and local rates are deductible in the base, e.g 8.5/(1+0.085+0.1836)=6.70</t>
        </r>
      </text>
    </comment>
    <comment ref="D41" authorId="4" shapeId="0" xr:uid="{00000000-0006-0000-0A00-000005000000}">
      <text>
        <r>
          <rPr>
            <sz val="8"/>
            <color indexed="81"/>
            <rFont val="Tahoma"/>
            <family val="2"/>
          </rPr>
          <t xml:space="preserve">The sum of central and local rates are deductible in the base, e.g 18.36/(1+0.085+0.1836)=14.47
</t>
        </r>
      </text>
    </comment>
    <comment ref="E41" authorId="4" shapeId="0" xr:uid="{00000000-0006-0000-0A00-000006000000}">
      <text>
        <r>
          <rPr>
            <sz val="8"/>
            <color indexed="81"/>
            <rFont val="Tahoma"/>
            <family val="2"/>
          </rPr>
          <t xml:space="preserve">The sum of central and local rates are deductible in the base, e.g (8.5+18.36)/(1+0.085+0.1836)=21.17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Poirier, Yves</author>
    <author>ahn_t</author>
    <author>PM</author>
    <author>col-loc_adm</author>
    <author>Pedersen_U</author>
  </authors>
  <commentList>
    <comment ref="B14" authorId="0" shapeId="0" xr:uid="{00000000-0006-0000-0B00-000001000000}">
      <text>
        <r>
          <rPr>
            <sz val="8"/>
            <color indexed="81"/>
            <rFont val="Tahoma"/>
            <family val="2"/>
          </rPr>
          <t>Elimination of the surtax. CIT rate reduced from 21% to 19.5%.</t>
        </r>
      </text>
    </comment>
    <comment ref="B20" authorId="1" shapeId="0" xr:uid="{00000000-0006-0000-0B00-00000200000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B23" authorId="2" shapeId="0" xr:uid="{00000000-0006-0000-0B00-000003000000}">
      <text>
        <r>
          <rPr>
            <sz val="8"/>
            <color indexed="81"/>
            <rFont val="Tahoma"/>
            <family val="2"/>
          </rPr>
          <t>The standard corporate income tax rate is 16%. As from 1 September 2006, taxpayers are obliged to pay a surtax of 4% on the basis of (adjusted) profit before taxation. The tax rate here was calculated as 16% plus 4%.</t>
        </r>
      </text>
    </comment>
    <comment ref="C41" authorId="3" shapeId="0" xr:uid="{00000000-0006-0000-0B00-000004000000}">
      <text>
        <r>
          <rPr>
            <sz val="8"/>
            <color indexed="81"/>
            <rFont val="Tahoma"/>
            <family val="2"/>
          </rPr>
          <t>The sum of central and local rates are deductible in the base, e.g 8.5/(1+0.085+0.1836)=6.70
The rate is 6.745 without church tax</t>
        </r>
      </text>
    </comment>
    <comment ref="D41" authorId="4" shapeId="0" xr:uid="{00000000-0006-0000-0B00-000005000000}">
      <text>
        <r>
          <rPr>
            <sz val="8"/>
            <color indexed="81"/>
            <rFont val="Tahoma"/>
            <family val="2"/>
          </rPr>
          <t>The sum of central and local rates are deductible in the base, e.g 18.36/(1+0.085+0.1836)=14.47
The rate is 13.90 without church tax</t>
        </r>
      </text>
    </comment>
    <comment ref="E41" authorId="4" shapeId="0" xr:uid="{00000000-0006-0000-0B00-000006000000}">
      <text>
        <r>
          <rPr>
            <sz val="8"/>
            <color indexed="81"/>
            <rFont val="Tahoma"/>
            <family val="2"/>
          </rPr>
          <t>The sum of central and local rates are deductible in the base, e.g (8.5+18.36)/(1+0.085+0.1836)=21.17
The rate is 20.648 without church tax</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ahn_t</author>
    <author>PM</author>
    <author>col-loc_adm</author>
    <author>Pedersen_U</author>
  </authors>
  <commentList>
    <comment ref="B20" authorId="0" shapeId="0" xr:uid="{00000000-0006-0000-0C00-00000100000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B23" authorId="1" shapeId="0" xr:uid="{00000000-0006-0000-0C00-000002000000}">
      <text>
        <r>
          <rPr>
            <sz val="8"/>
            <color indexed="81"/>
            <rFont val="Tahoma"/>
            <family val="2"/>
          </rPr>
          <t>The standard corporate income tax rate is 16%. As from 1 September 2006, taxpayers are obliged to pay a surtax of 4% on the basis of (adjusted) profit before taxation. The tax rate here was calculated as 16% plus 4%.</t>
        </r>
      </text>
    </comment>
    <comment ref="C41" authorId="2" shapeId="0" xr:uid="{00000000-0006-0000-0C00-000003000000}">
      <text>
        <r>
          <rPr>
            <sz val="8"/>
            <color indexed="81"/>
            <rFont val="Tahoma"/>
            <family val="2"/>
          </rPr>
          <t>The sum of central and local rates are deductible in the base, e.g 8.5/(1+0.085+0.186)=6.69
The rate is 6.732 without church tax</t>
        </r>
      </text>
    </comment>
    <comment ref="D41" authorId="3" shapeId="0" xr:uid="{00000000-0006-0000-0C00-000004000000}">
      <text>
        <r>
          <rPr>
            <sz val="8"/>
            <color indexed="81"/>
            <rFont val="Tahoma"/>
            <family val="2"/>
          </rPr>
          <t>The sum of central and local rates are deductible in the base, e.g 18.6/(1+0.085+0.186)=14.64
The rate is 14.066 without church tax</t>
        </r>
      </text>
    </comment>
    <comment ref="E41" authorId="3" shapeId="0" xr:uid="{00000000-0006-0000-0C00-000005000000}">
      <text>
        <r>
          <rPr>
            <sz val="8"/>
            <color indexed="81"/>
            <rFont val="Tahoma"/>
            <family val="2"/>
          </rPr>
          <t>The sum of central and local rates are deductible in the base, e.g (8.5+18.6)/(1+0.085+0.186)=21.32
The rate is 20.798 without church tax</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ahn_t</author>
    <author>PM</author>
    <author>col-loc_adm</author>
    <author>Pedersen_U</author>
  </authors>
  <commentList>
    <comment ref="B20" authorId="0" shapeId="0" xr:uid="{00000000-0006-0000-0D00-00000100000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B23" authorId="1" shapeId="0" xr:uid="{00000000-0006-0000-0D00-000002000000}">
      <text>
        <r>
          <rPr>
            <sz val="8"/>
            <color indexed="81"/>
            <rFont val="Tahoma"/>
            <family val="2"/>
            <charset val="238"/>
          </rPr>
          <t>The standard corporate income tax rate is 16%. As from 1 September 2006, taxpayers are obliged to pay a surtax of 4% on the basis of (adjusted) profit before taxation. The tax rate was calculated as 16% plus 4%/12 months*4 months.</t>
        </r>
      </text>
    </comment>
    <comment ref="C41" authorId="2" shapeId="0" xr:uid="{00000000-0006-0000-0D00-000003000000}">
      <text>
        <r>
          <rPr>
            <sz val="8"/>
            <color indexed="81"/>
            <rFont val="Tahoma"/>
            <family val="2"/>
          </rPr>
          <t>The sum of central and local rates are deductible in the base, e.g 8.5/(1+0.085+0.186)=6.69
The rate is 6.732 without church tax. 8.5/(1+0.085+0.23252)=6.452
The rate is 6.503 without church tax</t>
        </r>
      </text>
    </comment>
    <comment ref="D41" authorId="3" shapeId="0" xr:uid="{00000000-0006-0000-0D00-000004000000}">
      <text>
        <r>
          <rPr>
            <sz val="8"/>
            <color indexed="81"/>
            <rFont val="Tahoma"/>
            <family val="2"/>
          </rPr>
          <t>The sum of central and local rates are deductible in the base, e.g 18.6/(1+0.085+0.186)=14.64
The rate is 14.066 without church tax.</t>
        </r>
      </text>
    </comment>
    <comment ref="E41" authorId="3" shapeId="0" xr:uid="{00000000-0006-0000-0D00-000005000000}">
      <text>
        <r>
          <rPr>
            <sz val="8"/>
            <color indexed="81"/>
            <rFont val="Tahoma"/>
            <family val="2"/>
          </rPr>
          <t>The sum of central and local rates are deductible in the base, e.g (8.5+18.6)/(1+0.085+0.186)=21.32
The rate is 20.798 without church tax.</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ahn_t</author>
    <author>col-loc_adm</author>
    <author>Pedersen_U</author>
  </authors>
  <commentList>
    <comment ref="B20" authorId="0" shapeId="0" xr:uid="{00000000-0006-0000-0E00-000001000000}">
      <text>
        <r>
          <rPr>
            <sz val="8"/>
            <color indexed="81"/>
            <rFont val="Tahoma"/>
            <family val="2"/>
          </rPr>
          <t>The standard corporate income tax rate is 33.33%. It is increased by a 1,5% surcharge (</t>
        </r>
        <r>
          <rPr>
            <i/>
            <sz val="8"/>
            <color indexed="81"/>
            <rFont val="Tahoma"/>
            <family val="2"/>
          </rPr>
          <t>Contribution Additionnelle sur les Bénéfices</t>
        </r>
        <r>
          <rPr>
            <sz val="8"/>
            <color indexed="81"/>
            <rFont val="Tahoma"/>
            <family val="2"/>
          </rPr>
          <t>), resulting in an effective tax rate of 33.83%. In addition, there is an additional surcharge of 3,3% (</t>
        </r>
        <r>
          <rPr>
            <i/>
            <sz val="8"/>
            <color indexed="81"/>
            <rFont val="Tahoma"/>
            <family val="2"/>
          </rPr>
          <t>Contribution Sociale sur les Bénéfices</t>
        </r>
        <r>
          <rPr>
            <sz val="8"/>
            <color indexed="81"/>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41" authorId="1" shapeId="0" xr:uid="{00000000-0006-0000-0E00-000002000000}">
      <text>
        <r>
          <rPr>
            <sz val="8"/>
            <color indexed="81"/>
            <rFont val="Tahoma"/>
            <family val="2"/>
          </rPr>
          <t>The sum of central and local rates are deductible in the base, e.g 8.5/(1+0.085+0.186)=6.69
The rate is 6.732 without church tax. 8.5/(1+0.085+0.23252)=6.452
The rate is 6.503 without church tax</t>
        </r>
      </text>
    </comment>
    <comment ref="D41" authorId="2" shapeId="0" xr:uid="{00000000-0006-0000-0E00-000003000000}">
      <text>
        <r>
          <rPr>
            <sz val="8"/>
            <color indexed="81"/>
            <rFont val="Tahoma"/>
            <family val="2"/>
          </rPr>
          <t>The sum of central and local rates are deductible in the base, e.g 18.6/(1+0.085+0.186)=14.64
The rate is 14.066 without church tax.</t>
        </r>
      </text>
    </comment>
    <comment ref="E41" authorId="2" shapeId="0" xr:uid="{00000000-0006-0000-0E00-000004000000}">
      <text>
        <r>
          <rPr>
            <sz val="8"/>
            <color indexed="81"/>
            <rFont val="Tahoma"/>
            <family val="2"/>
          </rPr>
          <t>The sum of central and local rates are deductible in the base, e.g (8.5+18.6)/(1+0.085+0.186)=21.32
The rate is 20.798 without church tax.</t>
        </r>
      </text>
    </comment>
  </commentList>
</comments>
</file>

<file path=xl/sharedStrings.xml><?xml version="1.0" encoding="utf-8"?>
<sst xmlns="http://schemas.openxmlformats.org/spreadsheetml/2006/main" count="3957" uniqueCount="296">
  <si>
    <t>Country</t>
  </si>
  <si>
    <t>Y</t>
  </si>
  <si>
    <t>Austria</t>
  </si>
  <si>
    <t>N</t>
  </si>
  <si>
    <t>Belgium</t>
  </si>
  <si>
    <t>Canada</t>
  </si>
  <si>
    <t>Czech Republic</t>
  </si>
  <si>
    <t>Denmark</t>
  </si>
  <si>
    <t>Finland</t>
  </si>
  <si>
    <t xml:space="preserve">Iceland </t>
  </si>
  <si>
    <t>Ireland</t>
  </si>
  <si>
    <t>Japan</t>
  </si>
  <si>
    <t>Korea</t>
  </si>
  <si>
    <t>Luxembourg</t>
  </si>
  <si>
    <t xml:space="preserve">Mexico </t>
  </si>
  <si>
    <t xml:space="preserve">Netherlands </t>
  </si>
  <si>
    <t>Norway</t>
  </si>
  <si>
    <t>Portugal</t>
  </si>
  <si>
    <t>Slovak Republic</t>
  </si>
  <si>
    <t>Spain</t>
  </si>
  <si>
    <t xml:space="preserve">Sweden    </t>
  </si>
  <si>
    <t>Turkey</t>
  </si>
  <si>
    <t>31.2 (30.0)</t>
  </si>
  <si>
    <t>42.2 (40.0)</t>
  </si>
  <si>
    <t>40.2 (39.0)</t>
  </si>
  <si>
    <t>33.0 (30.0)</t>
  </si>
  <si>
    <t>33.99 (33.0)</t>
  </si>
  <si>
    <t>26.375 (25.0)</t>
  </si>
  <si>
    <t>22.88 (22.0)</t>
  </si>
  <si>
    <t>Greece</t>
  </si>
  <si>
    <t>34.95 (33.33)</t>
  </si>
  <si>
    <t>Y</t>
  </si>
  <si>
    <t>Y</t>
  </si>
  <si>
    <t>Poland</t>
  </si>
  <si>
    <t>22.12 (21.0)</t>
  </si>
  <si>
    <t>24.12 (23.0)</t>
  </si>
  <si>
    <t>26.12 (25)</t>
  </si>
  <si>
    <t>28.12 (27.0)</t>
  </si>
  <si>
    <t>29.12 (28.0)</t>
  </si>
  <si>
    <t>35.43 (33.33)</t>
  </si>
  <si>
    <t>36.43 (33.33)</t>
  </si>
  <si>
    <t>37.76 (33.33)</t>
  </si>
  <si>
    <t>15.825 (15.0)</t>
  </si>
  <si>
    <t>27.96 (26.5)</t>
  </si>
  <si>
    <t>20.0 (16.0)</t>
  </si>
  <si>
    <t>17.33 (16.0)</t>
  </si>
  <si>
    <t>21.84 (21.0)</t>
  </si>
  <si>
    <t>15,825 (15,0)</t>
  </si>
  <si>
    <t>15,825</t>
  </si>
  <si>
    <t>Mexico</t>
  </si>
  <si>
    <t>Slovenia</t>
  </si>
  <si>
    <t>22.05 (21.0)</t>
  </si>
  <si>
    <t>28.05(25.5)</t>
  </si>
  <si>
    <t>22,47 (21,0)</t>
  </si>
  <si>
    <t/>
  </si>
  <si>
    <t>n.a.</t>
  </si>
  <si>
    <t>(30.0)</t>
  </si>
  <si>
    <t>5.0 / 12.3 / 9.6</t>
  </si>
  <si>
    <t>42,2 (40,0)</t>
  </si>
  <si>
    <t>40,0 (33,33)</t>
  </si>
  <si>
    <t>-</t>
  </si>
  <si>
    <t>5.0 / 12.3 / 11.0</t>
  </si>
  <si>
    <t>47,475 (45,0)</t>
  </si>
  <si>
    <t>41,66 (33,33)</t>
  </si>
  <si>
    <t>(32.0)</t>
  </si>
  <si>
    <t>5.0 / 12.3 / 12.0</t>
  </si>
  <si>
    <t>53,2 (37)</t>
  </si>
  <si>
    <t>48,375 (45,0)</t>
  </si>
  <si>
    <t>(33.0)</t>
  </si>
  <si>
    <t>36,66 (33,33)</t>
  </si>
  <si>
    <t>45,0</t>
  </si>
  <si>
    <t>28.84 (28.0)</t>
  </si>
  <si>
    <t>52,2 (36)</t>
  </si>
  <si>
    <t>50,0</t>
  </si>
  <si>
    <t>46 -- 35</t>
  </si>
  <si>
    <t>51,875 (50,0)</t>
  </si>
  <si>
    <t>42,0 (34,0)</t>
  </si>
  <si>
    <t>(34.0)</t>
  </si>
  <si>
    <t>Hungary</t>
  </si>
  <si>
    <t>42,0 (37,0)</t>
  </si>
  <si>
    <t>56,0</t>
  </si>
  <si>
    <t>42,0 (39,0)</t>
  </si>
  <si>
    <t>48.08</t>
  </si>
  <si>
    <t>3.5</t>
  </si>
  <si>
    <t>44.58 (37.50)</t>
  </si>
  <si>
    <t>45 (37.50)</t>
  </si>
  <si>
    <t>(36.0)</t>
  </si>
  <si>
    <t>(38.0)</t>
  </si>
  <si>
    <t>36.05 (35.0)</t>
  </si>
  <si>
    <t>46.78 (40.00)</t>
  </si>
  <si>
    <t>47.20 (40.00)</t>
  </si>
  <si>
    <t>(40.0)</t>
  </si>
  <si>
    <t>37.8 (36.0)</t>
  </si>
  <si>
    <t>51.12 (45.00)</t>
  </si>
  <si>
    <t>51.60 (45.00)</t>
  </si>
  <si>
    <t>36.0 (36.0)</t>
  </si>
  <si>
    <t>55.12</t>
  </si>
  <si>
    <t>36.9 (36.0)</t>
  </si>
  <si>
    <t>46.72 (40.00)</t>
  </si>
  <si>
    <t>46,2 (30)</t>
  </si>
  <si>
    <t>48.96</t>
  </si>
  <si>
    <t>46.96 (40.00)</t>
  </si>
  <si>
    <t>40 (25)</t>
  </si>
  <si>
    <t>(p) Since 2011 there is a State surtax. In 2011 this surtax was 2% for taxable profit above 2,000,000 euros. In 2012 it was 3% for taxable profit above 1,500,000 euros and 5% for taxable profit above 10,000,000. And in 2013 it is 3% for taxable profit above 1,500,000 euros and 5% for taxable profit above 7,500,000. From 2014 onwards as in 2011.</t>
  </si>
  <si>
    <r>
      <t xml:space="preserve">Taxation of Corporate and Capital Income (2013): Corporate Income Tax Rate </t>
    </r>
    <r>
      <rPr>
        <b/>
        <vertAlign val="superscript"/>
        <sz val="10"/>
        <rFont val="Avenir LT Std 65 Medium"/>
        <family val="2"/>
      </rPr>
      <t>1</t>
    </r>
  </si>
  <si>
    <r>
      <t xml:space="preserve">Central government corporate income tax rate </t>
    </r>
    <r>
      <rPr>
        <b/>
        <vertAlign val="superscript"/>
        <sz val="10"/>
        <rFont val="Avenir LT Std 65 Medium"/>
        <family val="2"/>
      </rPr>
      <t>2</t>
    </r>
  </si>
  <si>
    <r>
      <t xml:space="preserve">Adjusted central government corporate income tax rate </t>
    </r>
    <r>
      <rPr>
        <b/>
        <vertAlign val="superscript"/>
        <sz val="10"/>
        <rFont val="Avenir LT Std 65 Medium"/>
        <family val="2"/>
      </rPr>
      <t xml:space="preserve">3 </t>
    </r>
  </si>
  <si>
    <r>
      <t xml:space="preserve">Sub-central government corporate income tax rate </t>
    </r>
    <r>
      <rPr>
        <b/>
        <vertAlign val="superscript"/>
        <sz val="10"/>
        <rFont val="Avenir LT Std 65 Medium"/>
        <family val="2"/>
      </rPr>
      <t>4</t>
    </r>
  </si>
  <si>
    <r>
      <t>Combined corporate income tax rate</t>
    </r>
    <r>
      <rPr>
        <b/>
        <vertAlign val="superscript"/>
        <sz val="10"/>
        <rFont val="Avenir LT Std 65 Medium"/>
        <family val="2"/>
      </rPr>
      <t xml:space="preserve"> 5</t>
    </r>
  </si>
  <si>
    <r>
      <t xml:space="preserve">Targeted corporate tax rates  </t>
    </r>
    <r>
      <rPr>
        <b/>
        <vertAlign val="superscript"/>
        <sz val="10"/>
        <rFont val="Avenir LT Std 65 Medium"/>
        <family val="2"/>
      </rPr>
      <t>6</t>
    </r>
  </si>
  <si>
    <r>
      <t>Australia</t>
    </r>
    <r>
      <rPr>
        <b/>
        <vertAlign val="superscript"/>
        <sz val="10"/>
        <rFont val="Avenir LT Std 65 Medium"/>
        <family val="2"/>
      </rPr>
      <t>a</t>
    </r>
  </si>
  <si>
    <r>
      <t>Belgium</t>
    </r>
    <r>
      <rPr>
        <b/>
        <vertAlign val="superscript"/>
        <sz val="10"/>
        <rFont val="Avenir LT Std 65 Medium"/>
        <family val="2"/>
      </rPr>
      <t>b</t>
    </r>
  </si>
  <si>
    <r>
      <t>Chile</t>
    </r>
    <r>
      <rPr>
        <b/>
        <vertAlign val="superscript"/>
        <sz val="10"/>
        <rFont val="Avenir LT Std 65 Medium"/>
        <family val="2"/>
      </rPr>
      <t>c</t>
    </r>
  </si>
  <si>
    <r>
      <t>Estonia</t>
    </r>
    <r>
      <rPr>
        <b/>
        <vertAlign val="superscript"/>
        <sz val="10"/>
        <rFont val="Avenir LT Std 65 Medium"/>
        <family val="2"/>
      </rPr>
      <t>d</t>
    </r>
  </si>
  <si>
    <r>
      <t>France</t>
    </r>
    <r>
      <rPr>
        <b/>
        <vertAlign val="superscript"/>
        <sz val="10"/>
        <rFont val="Avenir LT Std 65 Medium"/>
        <family val="2"/>
      </rPr>
      <t>e</t>
    </r>
  </si>
  <si>
    <r>
      <t>Germany</t>
    </r>
    <r>
      <rPr>
        <b/>
        <vertAlign val="superscript"/>
        <sz val="10"/>
        <rFont val="Avenir LT Std 65 Medium"/>
        <family val="2"/>
      </rPr>
      <t>f</t>
    </r>
  </si>
  <si>
    <r>
      <t>Hungary</t>
    </r>
    <r>
      <rPr>
        <b/>
        <vertAlign val="superscript"/>
        <sz val="10"/>
        <rFont val="Avenir LT Std 65 Medium"/>
        <family val="2"/>
      </rPr>
      <t>g</t>
    </r>
  </si>
  <si>
    <r>
      <t>Iceland</t>
    </r>
    <r>
      <rPr>
        <b/>
        <vertAlign val="superscript"/>
        <sz val="10"/>
        <rFont val="Avenir LT Std 65 Medium"/>
        <family val="2"/>
      </rPr>
      <t>h</t>
    </r>
  </si>
  <si>
    <r>
      <t>Israel</t>
    </r>
    <r>
      <rPr>
        <b/>
        <vertAlign val="superscript"/>
        <sz val="10"/>
        <rFont val="Avenir LT Std 65 Medium"/>
        <family val="2"/>
      </rPr>
      <t>i</t>
    </r>
  </si>
  <si>
    <r>
      <t>Italy</t>
    </r>
    <r>
      <rPr>
        <b/>
        <vertAlign val="superscript"/>
        <sz val="10"/>
        <rFont val="Avenir LT Std 65 Medium"/>
        <family val="2"/>
      </rPr>
      <t>j</t>
    </r>
  </si>
  <si>
    <r>
      <t>Japan</t>
    </r>
    <r>
      <rPr>
        <b/>
        <vertAlign val="superscript"/>
        <sz val="10"/>
        <rFont val="Avenir LT Std 65 Medium"/>
        <family val="2"/>
      </rPr>
      <t>k</t>
    </r>
  </si>
  <si>
    <r>
      <t>Luxembourg</t>
    </r>
    <r>
      <rPr>
        <b/>
        <vertAlign val="superscript"/>
        <sz val="10"/>
        <rFont val="Avenir LT Std 65 Medium"/>
        <family val="2"/>
      </rPr>
      <t>l</t>
    </r>
  </si>
  <si>
    <r>
      <t>Netherlands</t>
    </r>
    <r>
      <rPr>
        <b/>
        <vertAlign val="superscript"/>
        <sz val="10"/>
        <rFont val="Avenir LT Std 65 Medium"/>
        <family val="2"/>
      </rPr>
      <t>m</t>
    </r>
  </si>
  <si>
    <r>
      <t>New Zealand</t>
    </r>
    <r>
      <rPr>
        <b/>
        <vertAlign val="superscript"/>
        <sz val="10"/>
        <rFont val="Avenir LT Std 65 Medium"/>
        <family val="2"/>
      </rPr>
      <t>n</t>
    </r>
  </si>
  <si>
    <r>
      <t>Poland</t>
    </r>
    <r>
      <rPr>
        <b/>
        <vertAlign val="superscript"/>
        <sz val="10"/>
        <rFont val="Avenir LT Std 65 Medium"/>
        <family val="2"/>
      </rPr>
      <t>o</t>
    </r>
  </si>
  <si>
    <r>
      <t>Portugal</t>
    </r>
    <r>
      <rPr>
        <b/>
        <vertAlign val="superscript"/>
        <sz val="10"/>
        <rFont val="Avenir LT Std 65 Medium"/>
        <family val="2"/>
      </rPr>
      <t>p</t>
    </r>
  </si>
  <si>
    <r>
      <t>Switzerland</t>
    </r>
    <r>
      <rPr>
        <b/>
        <vertAlign val="superscript"/>
        <sz val="10"/>
        <rFont val="Avenir LT Std 65 Medium"/>
        <family val="2"/>
      </rPr>
      <t>q</t>
    </r>
  </si>
  <si>
    <r>
      <t>United Kingdom</t>
    </r>
    <r>
      <rPr>
        <b/>
        <vertAlign val="superscript"/>
        <sz val="10"/>
        <rFont val="Avenir LT Std 65 Medium"/>
        <family val="2"/>
      </rPr>
      <t>r</t>
    </r>
  </si>
  <si>
    <r>
      <t>United States</t>
    </r>
    <r>
      <rPr>
        <b/>
        <vertAlign val="superscript"/>
        <sz val="10"/>
        <rFont val="Avenir LT Std 65 Medium"/>
        <family val="2"/>
      </rPr>
      <t>s</t>
    </r>
  </si>
  <si>
    <r>
      <t xml:space="preserve">Taxation of Corporate and Capital Income (2014): Corporate Income Tax Rate </t>
    </r>
    <r>
      <rPr>
        <b/>
        <vertAlign val="superscript"/>
        <sz val="10"/>
        <rFont val="Avenir LT Std 65 Medium"/>
        <family val="2"/>
      </rPr>
      <t>1</t>
    </r>
  </si>
  <si>
    <t>Australia*</t>
  </si>
  <si>
    <t>Belgium*</t>
  </si>
  <si>
    <t>Chile*</t>
  </si>
  <si>
    <t>Estonia*</t>
  </si>
  <si>
    <t>France*</t>
  </si>
  <si>
    <t>Germany*</t>
  </si>
  <si>
    <t>Hungary*</t>
  </si>
  <si>
    <t>Iceland*</t>
  </si>
  <si>
    <t>Israel*</t>
  </si>
  <si>
    <t>Japan*</t>
  </si>
  <si>
    <t>Italy*</t>
  </si>
  <si>
    <t>Luxembourg*</t>
  </si>
  <si>
    <t>Netherlands*</t>
  </si>
  <si>
    <t>New Zealand*</t>
  </si>
  <si>
    <t>Poland*</t>
  </si>
  <si>
    <t>Portugal*</t>
  </si>
  <si>
    <t>Switzerland*</t>
  </si>
  <si>
    <t>United Kingdom*</t>
  </si>
  <si>
    <t>United States*</t>
  </si>
  <si>
    <r>
      <t xml:space="preserve">Taxation of Corporate and Capital Income (1981): Corporate Income Tax Rate </t>
    </r>
    <r>
      <rPr>
        <b/>
        <vertAlign val="superscript"/>
        <sz val="10"/>
        <rFont val="Avenir LT Std 65 Medium"/>
        <family val="2"/>
      </rPr>
      <t>1</t>
    </r>
  </si>
  <si>
    <r>
      <t>Austria</t>
    </r>
    <r>
      <rPr>
        <b/>
        <vertAlign val="superscript"/>
        <sz val="10"/>
        <rFont val="Avenir LT Std 65 Medium"/>
        <family val="2"/>
      </rPr>
      <t>b</t>
    </r>
  </si>
  <si>
    <r>
      <t>France</t>
    </r>
    <r>
      <rPr>
        <b/>
        <vertAlign val="superscript"/>
        <sz val="10"/>
        <rFont val="Avenir LT Std 65 Medium"/>
        <family val="2"/>
      </rPr>
      <t>c</t>
    </r>
  </si>
  <si>
    <r>
      <t>Germany</t>
    </r>
    <r>
      <rPr>
        <b/>
        <vertAlign val="superscript"/>
        <sz val="10"/>
        <rFont val="Avenir LT Std 65 Medium"/>
        <family val="2"/>
      </rPr>
      <t>d</t>
    </r>
  </si>
  <si>
    <r>
      <t>Italy</t>
    </r>
    <r>
      <rPr>
        <b/>
        <vertAlign val="superscript"/>
        <sz val="10"/>
        <rFont val="Avenir LT Std 65 Medium"/>
        <family val="2"/>
      </rPr>
      <t>e</t>
    </r>
  </si>
  <si>
    <r>
      <t>Mexico</t>
    </r>
    <r>
      <rPr>
        <b/>
        <vertAlign val="superscript"/>
        <sz val="10"/>
        <rFont val="Avenir LT Std 65 Medium"/>
        <family val="2"/>
      </rPr>
      <t>f</t>
    </r>
  </si>
  <si>
    <r>
      <t>New Zealand</t>
    </r>
    <r>
      <rPr>
        <b/>
        <vertAlign val="superscript"/>
        <sz val="10"/>
        <rFont val="Avenir LT Std 65 Medium"/>
        <family val="2"/>
      </rPr>
      <t>g</t>
    </r>
  </si>
  <si>
    <r>
      <t>Sweden</t>
    </r>
    <r>
      <rPr>
        <b/>
        <vertAlign val="superscript"/>
        <sz val="10"/>
        <rFont val="Avenir LT Std 65 Medium"/>
        <family val="2"/>
      </rPr>
      <t>h</t>
    </r>
  </si>
  <si>
    <r>
      <t>Switzerland</t>
    </r>
    <r>
      <rPr>
        <b/>
        <vertAlign val="superscript"/>
        <sz val="10"/>
        <rFont val="Avenir LT Std 65 Medium"/>
        <family val="2"/>
      </rPr>
      <t>i</t>
    </r>
  </si>
  <si>
    <r>
      <t>United Kingdom</t>
    </r>
    <r>
      <rPr>
        <b/>
        <vertAlign val="superscript"/>
        <sz val="10"/>
        <rFont val="Avenir LT Std 65 Medium"/>
        <family val="2"/>
      </rPr>
      <t>j</t>
    </r>
  </si>
  <si>
    <r>
      <t>United States</t>
    </r>
    <r>
      <rPr>
        <b/>
        <vertAlign val="superscript"/>
        <sz val="10"/>
        <rFont val="Avenir LT Std 65 Medium"/>
        <family val="2"/>
      </rPr>
      <t>k</t>
    </r>
  </si>
  <si>
    <r>
      <t xml:space="preserve">Taxation of Corporate and Capital Income (1982): Corporate Income Tax Rate </t>
    </r>
    <r>
      <rPr>
        <b/>
        <vertAlign val="superscript"/>
        <sz val="10"/>
        <rFont val="Avenir LT Std 65 Medium"/>
        <family val="2"/>
      </rPr>
      <t>1</t>
    </r>
  </si>
  <si>
    <r>
      <t xml:space="preserve">Taxation of Corporate and Capital Income (1983): Corporate Income Tax Rate </t>
    </r>
    <r>
      <rPr>
        <b/>
        <vertAlign val="superscript"/>
        <sz val="10"/>
        <rFont val="Avenir LT Std 65 Medium"/>
        <family val="2"/>
      </rPr>
      <t>1</t>
    </r>
  </si>
  <si>
    <r>
      <t xml:space="preserve">Taxation of Corporate and Capital Income (1984): Corporate Income Tax Rate </t>
    </r>
    <r>
      <rPr>
        <b/>
        <vertAlign val="superscript"/>
        <sz val="10"/>
        <rFont val="Avenir LT Std 65 Medium"/>
        <family val="2"/>
      </rPr>
      <t>1</t>
    </r>
  </si>
  <si>
    <r>
      <t xml:space="preserve">Taxation of Corporate and Capital Income (1985): Corporate Income Tax Rate </t>
    </r>
    <r>
      <rPr>
        <b/>
        <vertAlign val="superscript"/>
        <sz val="10"/>
        <rFont val="Avenir LT Std 65 Medium"/>
        <family val="2"/>
      </rPr>
      <t>1</t>
    </r>
  </si>
  <si>
    <r>
      <t xml:space="preserve">Taxation of Corporate and Capital Income (1986): Corporate Income Tax Rate </t>
    </r>
    <r>
      <rPr>
        <b/>
        <vertAlign val="superscript"/>
        <sz val="10"/>
        <rFont val="Avenir LT Std 65 Medium"/>
        <family val="2"/>
      </rPr>
      <t>1</t>
    </r>
  </si>
  <si>
    <r>
      <t xml:space="preserve">Taxation of Corporate and Capital Income (1987): Corporate Income Tax Rate </t>
    </r>
    <r>
      <rPr>
        <b/>
        <vertAlign val="superscript"/>
        <sz val="10"/>
        <rFont val="Avenir LT Std 65 Medium"/>
        <family val="2"/>
      </rPr>
      <t>1</t>
    </r>
  </si>
  <si>
    <r>
      <t>New Zealand</t>
    </r>
    <r>
      <rPr>
        <b/>
        <vertAlign val="superscript"/>
        <sz val="10"/>
        <rFont val="Avenir LT Std 65 Medium"/>
        <family val="2"/>
      </rPr>
      <t>f</t>
    </r>
  </si>
  <si>
    <r>
      <t>Sweden</t>
    </r>
    <r>
      <rPr>
        <b/>
        <vertAlign val="superscript"/>
        <sz val="10"/>
        <rFont val="Avenir LT Std 65 Medium"/>
        <family val="2"/>
      </rPr>
      <t>g</t>
    </r>
  </si>
  <si>
    <r>
      <t>Switzerland</t>
    </r>
    <r>
      <rPr>
        <b/>
        <vertAlign val="superscript"/>
        <sz val="10"/>
        <rFont val="Avenir LT Std 65 Medium"/>
        <family val="2"/>
      </rPr>
      <t>h</t>
    </r>
  </si>
  <si>
    <r>
      <t>United Kingdom</t>
    </r>
    <r>
      <rPr>
        <b/>
        <vertAlign val="superscript"/>
        <sz val="10"/>
        <rFont val="Avenir LT Std 65 Medium"/>
        <family val="2"/>
      </rPr>
      <t>i</t>
    </r>
  </si>
  <si>
    <r>
      <t>United States</t>
    </r>
    <r>
      <rPr>
        <b/>
        <vertAlign val="superscript"/>
        <sz val="10"/>
        <rFont val="Avenir LT Std 65 Medium"/>
        <family val="2"/>
      </rPr>
      <t>j</t>
    </r>
  </si>
  <si>
    <r>
      <t xml:space="preserve">Taxation of Corporate and Capital Income (1988): Corporate Income Tax Rate </t>
    </r>
    <r>
      <rPr>
        <b/>
        <vertAlign val="superscript"/>
        <sz val="10"/>
        <rFont val="Avenir LT Std 65 Medium"/>
        <family val="2"/>
      </rPr>
      <t>1</t>
    </r>
  </si>
  <si>
    <r>
      <t xml:space="preserve">Taxation of Corporate and Capital Income (1989): Corporate Income Tax Rate </t>
    </r>
    <r>
      <rPr>
        <b/>
        <vertAlign val="superscript"/>
        <sz val="10"/>
        <rFont val="Avenir LT Std 65 Medium"/>
        <family val="2"/>
      </rPr>
      <t>1</t>
    </r>
  </si>
  <si>
    <r>
      <t xml:space="preserve">Taxation of Corporate and Capital Income (1990): Corporate Income Tax Rate </t>
    </r>
    <r>
      <rPr>
        <b/>
        <vertAlign val="superscript"/>
        <sz val="10"/>
        <rFont val="Avenir LT Std 65 Medium"/>
        <family val="2"/>
      </rPr>
      <t>1</t>
    </r>
  </si>
  <si>
    <r>
      <t xml:space="preserve">Taxation of Corporate and Capital Income (1991): Corporate Income Tax Rate </t>
    </r>
    <r>
      <rPr>
        <b/>
        <vertAlign val="superscript"/>
        <sz val="10"/>
        <rFont val="Avenir LT Std 65 Medium"/>
        <family val="2"/>
      </rPr>
      <t>1</t>
    </r>
  </si>
  <si>
    <r>
      <t>Hungary</t>
    </r>
    <r>
      <rPr>
        <b/>
        <vertAlign val="superscript"/>
        <sz val="10"/>
        <rFont val="Avenir LT Std 65 Medium"/>
        <family val="2"/>
      </rPr>
      <t>e</t>
    </r>
  </si>
  <si>
    <r>
      <t>Italy</t>
    </r>
    <r>
      <rPr>
        <b/>
        <vertAlign val="superscript"/>
        <sz val="10"/>
        <rFont val="Avenir LT Std 65 Medium"/>
        <family val="2"/>
      </rPr>
      <t>f</t>
    </r>
  </si>
  <si>
    <r>
      <t xml:space="preserve">Taxation of Corporate and Capital Income (1992): Corporate Income Tax Rate </t>
    </r>
    <r>
      <rPr>
        <b/>
        <vertAlign val="superscript"/>
        <sz val="10"/>
        <rFont val="Avenir LT Std 65 Medium"/>
        <family val="2"/>
      </rPr>
      <t>1</t>
    </r>
  </si>
  <si>
    <r>
      <t>Greece</t>
    </r>
    <r>
      <rPr>
        <b/>
        <vertAlign val="superscript"/>
        <sz val="10"/>
        <rFont val="Avenir LT Std 65 Medium"/>
        <family val="2"/>
      </rPr>
      <t>e</t>
    </r>
  </si>
  <si>
    <r>
      <t>Hungary</t>
    </r>
    <r>
      <rPr>
        <b/>
        <vertAlign val="superscript"/>
        <sz val="10"/>
        <rFont val="Avenir LT Std 65 Medium"/>
        <family val="2"/>
      </rPr>
      <t>f</t>
    </r>
  </si>
  <si>
    <r>
      <t>Italy</t>
    </r>
    <r>
      <rPr>
        <b/>
        <vertAlign val="superscript"/>
        <sz val="10"/>
        <rFont val="Avenir LT Std 65 Medium"/>
        <family val="2"/>
      </rPr>
      <t>g</t>
    </r>
  </si>
  <si>
    <r>
      <t>New Zealand</t>
    </r>
    <r>
      <rPr>
        <b/>
        <vertAlign val="superscript"/>
        <sz val="10"/>
        <rFont val="Avenir LT Std 65 Medium"/>
        <family val="2"/>
      </rPr>
      <t>h</t>
    </r>
  </si>
  <si>
    <r>
      <t xml:space="preserve">Taxation of Corporate and Capital Income (1993): Corporate Income Tax Rate </t>
    </r>
    <r>
      <rPr>
        <b/>
        <vertAlign val="superscript"/>
        <sz val="10"/>
        <rFont val="Avenir LT Std 65 Medium"/>
        <family val="2"/>
      </rPr>
      <t>1</t>
    </r>
  </si>
  <si>
    <r>
      <t xml:space="preserve">Taxation of Corporate and Capital Income (1994): Corporate Income Tax Rate </t>
    </r>
    <r>
      <rPr>
        <b/>
        <vertAlign val="superscript"/>
        <sz val="10"/>
        <rFont val="Avenir LT Std 65 Medium"/>
        <family val="2"/>
      </rPr>
      <t>1</t>
    </r>
  </si>
  <si>
    <r>
      <t>France</t>
    </r>
    <r>
      <rPr>
        <b/>
        <vertAlign val="superscript"/>
        <sz val="10"/>
        <rFont val="Avenir LT Std 65 Medium"/>
        <family val="2"/>
      </rPr>
      <t>b</t>
    </r>
  </si>
  <si>
    <r>
      <t>Germany</t>
    </r>
    <r>
      <rPr>
        <b/>
        <vertAlign val="superscript"/>
        <sz val="10"/>
        <rFont val="Avenir LT Std 65 Medium"/>
        <family val="2"/>
      </rPr>
      <t>c</t>
    </r>
  </si>
  <si>
    <r>
      <t>Hungary</t>
    </r>
    <r>
      <rPr>
        <b/>
        <vertAlign val="superscript"/>
        <sz val="10"/>
        <rFont val="Avenir LT Std 65 Medium"/>
        <family val="2"/>
      </rPr>
      <t>d</t>
    </r>
  </si>
  <si>
    <r>
      <t xml:space="preserve">Taxation of Corporate and Capital Income (1995): Corporate Income Tax Rate </t>
    </r>
    <r>
      <rPr>
        <b/>
        <vertAlign val="superscript"/>
        <sz val="10"/>
        <rFont val="Avenir LT Std 65 Medium"/>
        <family val="2"/>
      </rPr>
      <t>1</t>
    </r>
  </si>
  <si>
    <r>
      <t>Switzerland</t>
    </r>
    <r>
      <rPr>
        <b/>
        <vertAlign val="superscript"/>
        <sz val="10"/>
        <rFont val="Avenir LT Std 65 Medium"/>
        <family val="2"/>
      </rPr>
      <t>g</t>
    </r>
  </si>
  <si>
    <r>
      <t>United Kingdom</t>
    </r>
    <r>
      <rPr>
        <b/>
        <vertAlign val="superscript"/>
        <sz val="10"/>
        <rFont val="Avenir LT Std 65 Medium"/>
        <family val="2"/>
      </rPr>
      <t>h</t>
    </r>
  </si>
  <si>
    <r>
      <t>United States</t>
    </r>
    <r>
      <rPr>
        <b/>
        <vertAlign val="superscript"/>
        <sz val="10"/>
        <rFont val="Avenir LT Std 65 Medium"/>
        <family val="2"/>
      </rPr>
      <t>i</t>
    </r>
  </si>
  <si>
    <r>
      <t xml:space="preserve">Taxation of Corporate and Capital Income (1996): Corporate Income Tax Rate </t>
    </r>
    <r>
      <rPr>
        <b/>
        <vertAlign val="superscript"/>
        <sz val="10"/>
        <rFont val="Avenir LT Std 65 Medium"/>
        <family val="2"/>
      </rPr>
      <t>1</t>
    </r>
  </si>
  <si>
    <r>
      <t xml:space="preserve">Taxation of Corporate and Capital Income (1997): Corporate Income Tax Rate </t>
    </r>
    <r>
      <rPr>
        <b/>
        <vertAlign val="superscript"/>
        <sz val="10"/>
        <rFont val="Avenir LT Std 65 Medium"/>
        <family val="2"/>
      </rPr>
      <t>1</t>
    </r>
  </si>
  <si>
    <r>
      <t xml:space="preserve">Taxation of Corporate and Capital Income (1998): Corporate Income Tax Rate </t>
    </r>
    <r>
      <rPr>
        <b/>
        <vertAlign val="superscript"/>
        <sz val="10"/>
        <rFont val="Avenir LT Std 65 Medium"/>
        <family val="2"/>
      </rPr>
      <t>1</t>
    </r>
  </si>
  <si>
    <r>
      <t xml:space="preserve">Taxation of Corporate and Capital Income (1999): Corporate Income Tax Rate </t>
    </r>
    <r>
      <rPr>
        <b/>
        <vertAlign val="superscript"/>
        <sz val="10"/>
        <rFont val="Avenir LT Std 65 Medium"/>
        <family val="2"/>
      </rPr>
      <t>1</t>
    </r>
  </si>
  <si>
    <r>
      <t xml:space="preserve">Taxation of Corporate and Capital Income (2000): Corporate Income Tax Rate </t>
    </r>
    <r>
      <rPr>
        <b/>
        <vertAlign val="superscript"/>
        <sz val="10"/>
        <rFont val="Avenir LT Std 65 Medium"/>
        <family val="2"/>
      </rPr>
      <t>1</t>
    </r>
  </si>
  <si>
    <r>
      <t>Chile</t>
    </r>
    <r>
      <rPr>
        <b/>
        <vertAlign val="superscript"/>
        <sz val="10"/>
        <rFont val="Avenir LT Std 65 Medium"/>
        <family val="2"/>
      </rPr>
      <t>b</t>
    </r>
  </si>
  <si>
    <r>
      <t>Estonia</t>
    </r>
    <r>
      <rPr>
        <b/>
        <vertAlign val="superscript"/>
        <sz val="10"/>
        <rFont val="Avenir LT Std 65 Medium"/>
        <family val="2"/>
      </rPr>
      <t>c</t>
    </r>
  </si>
  <si>
    <r>
      <t>France</t>
    </r>
    <r>
      <rPr>
        <b/>
        <vertAlign val="superscript"/>
        <sz val="10"/>
        <rFont val="Avenir LT Std 65 Medium"/>
        <family val="2"/>
      </rPr>
      <t>d</t>
    </r>
  </si>
  <si>
    <r>
      <t>Germany</t>
    </r>
    <r>
      <rPr>
        <b/>
        <vertAlign val="superscript"/>
        <sz val="10"/>
        <rFont val="Avenir LT Std 65 Medium"/>
        <family val="2"/>
      </rPr>
      <t>e</t>
    </r>
  </si>
  <si>
    <r>
      <t>Israel</t>
    </r>
    <r>
      <rPr>
        <b/>
        <vertAlign val="superscript"/>
        <sz val="10"/>
        <rFont val="Avenir LT Std 65 Medium"/>
        <family val="2"/>
      </rPr>
      <t>g</t>
    </r>
  </si>
  <si>
    <r>
      <t>Italy</t>
    </r>
    <r>
      <rPr>
        <b/>
        <vertAlign val="superscript"/>
        <sz val="10"/>
        <rFont val="Avenir LT Std 65 Medium"/>
        <family val="2"/>
      </rPr>
      <t>h</t>
    </r>
  </si>
  <si>
    <r>
      <t>New Zealand</t>
    </r>
    <r>
      <rPr>
        <b/>
        <vertAlign val="superscript"/>
        <sz val="10"/>
        <rFont val="Avenir LT Std 65 Medium"/>
        <family val="2"/>
      </rPr>
      <t>i</t>
    </r>
  </si>
  <si>
    <r>
      <t>Switzerland</t>
    </r>
    <r>
      <rPr>
        <b/>
        <vertAlign val="superscript"/>
        <sz val="10"/>
        <rFont val="Avenir LT Std 65 Medium"/>
        <family val="2"/>
      </rPr>
      <t>j</t>
    </r>
  </si>
  <si>
    <r>
      <t>United Kingdom</t>
    </r>
    <r>
      <rPr>
        <b/>
        <vertAlign val="superscript"/>
        <sz val="10"/>
        <rFont val="Avenir LT Std 65 Medium"/>
        <family val="2"/>
      </rPr>
      <t>k</t>
    </r>
  </si>
  <si>
    <r>
      <t>United States</t>
    </r>
    <r>
      <rPr>
        <b/>
        <vertAlign val="superscript"/>
        <sz val="10"/>
        <rFont val="Avenir LT Std 65 Medium"/>
        <family val="2"/>
      </rPr>
      <t>l</t>
    </r>
  </si>
  <si>
    <r>
      <t xml:space="preserve">Taxation of Corporate and Capital Income (2001): Corporate Income Tax Rate </t>
    </r>
    <r>
      <rPr>
        <b/>
        <vertAlign val="superscript"/>
        <sz val="10"/>
        <rFont val="Avenir LT Std 65 Medium"/>
        <family val="2"/>
      </rPr>
      <t>1</t>
    </r>
  </si>
  <si>
    <r>
      <t xml:space="preserve">Taxation of Corporate and Capital Income (2002): Corporate Income Tax Rate </t>
    </r>
    <r>
      <rPr>
        <b/>
        <vertAlign val="superscript"/>
        <sz val="10"/>
        <rFont val="Avenir LT Std 65 Medium"/>
        <family val="2"/>
      </rPr>
      <t>1</t>
    </r>
  </si>
  <si>
    <r>
      <t xml:space="preserve">Taxation of Corporate and Capital Income (2003): Corporate Income Tax Rate </t>
    </r>
    <r>
      <rPr>
        <b/>
        <vertAlign val="superscript"/>
        <sz val="10"/>
        <rFont val="Avenir LT Std 65 Medium"/>
        <family val="2"/>
      </rPr>
      <t>1</t>
    </r>
  </si>
  <si>
    <r>
      <t xml:space="preserve">Taxation of Corporate and Capital Income (2004): Corporate Income Tax Rate </t>
    </r>
    <r>
      <rPr>
        <b/>
        <vertAlign val="superscript"/>
        <sz val="10"/>
        <rFont val="Avenir LT Std 65 Medium"/>
        <family val="2"/>
      </rPr>
      <t>1</t>
    </r>
  </si>
  <si>
    <r>
      <t xml:space="preserve">Taxation of Corporate and Capital Income (2005): Corporate Income Tax Rate </t>
    </r>
    <r>
      <rPr>
        <b/>
        <vertAlign val="superscript"/>
        <sz val="10"/>
        <rFont val="Avenir LT Std 65 Medium"/>
        <family val="2"/>
      </rPr>
      <t>1</t>
    </r>
  </si>
  <si>
    <r>
      <t xml:space="preserve">Taxation of Corporate and Capital Income (2006): Corporate Income Tax Rate </t>
    </r>
    <r>
      <rPr>
        <b/>
        <vertAlign val="superscript"/>
        <sz val="10"/>
        <rFont val="Avenir LT Std 65 Medium"/>
        <family val="2"/>
      </rPr>
      <t>1</t>
    </r>
  </si>
  <si>
    <r>
      <t>Israel</t>
    </r>
    <r>
      <rPr>
        <b/>
        <vertAlign val="superscript"/>
        <sz val="10"/>
        <rFont val="Avenir LT Std 65 Medium"/>
        <family val="2"/>
      </rPr>
      <t>h</t>
    </r>
  </si>
  <si>
    <r>
      <t>Italy</t>
    </r>
    <r>
      <rPr>
        <b/>
        <vertAlign val="superscript"/>
        <sz val="10"/>
        <rFont val="Avenir LT Std 65 Medium"/>
        <family val="2"/>
      </rPr>
      <t>i</t>
    </r>
  </si>
  <si>
    <r>
      <t>New Zealand</t>
    </r>
    <r>
      <rPr>
        <b/>
        <vertAlign val="superscript"/>
        <sz val="10"/>
        <rFont val="Avenir LT Std 65 Medium"/>
        <family val="2"/>
      </rPr>
      <t>j</t>
    </r>
  </si>
  <si>
    <r>
      <t>Poland</t>
    </r>
    <r>
      <rPr>
        <b/>
        <vertAlign val="superscript"/>
        <sz val="10"/>
        <rFont val="Avenir LT Std 65 Medium"/>
        <family val="2"/>
      </rPr>
      <t>k</t>
    </r>
  </si>
  <si>
    <r>
      <t>Switzerland</t>
    </r>
    <r>
      <rPr>
        <b/>
        <vertAlign val="superscript"/>
        <sz val="10"/>
        <rFont val="Avenir LT Std 65 Medium"/>
        <family val="2"/>
      </rPr>
      <t>l</t>
    </r>
  </si>
  <si>
    <r>
      <t>Turkey</t>
    </r>
    <r>
      <rPr>
        <b/>
        <vertAlign val="superscript"/>
        <sz val="10"/>
        <rFont val="Avenir LT Std 65 Medium"/>
        <family val="2"/>
      </rPr>
      <t>m</t>
    </r>
  </si>
  <si>
    <r>
      <t>United Kingdom</t>
    </r>
    <r>
      <rPr>
        <b/>
        <vertAlign val="superscript"/>
        <sz val="10"/>
        <rFont val="Avenir LT Std 65 Medium"/>
        <family val="2"/>
      </rPr>
      <t>n</t>
    </r>
  </si>
  <si>
    <r>
      <t>United States</t>
    </r>
    <r>
      <rPr>
        <b/>
        <vertAlign val="superscript"/>
        <sz val="10"/>
        <rFont val="Avenir LT Std 65 Medium"/>
        <family val="2"/>
      </rPr>
      <t>o</t>
    </r>
  </si>
  <si>
    <r>
      <t xml:space="preserve">Taxation of Corporate and Capital Income (2007): Corporate Income Tax Rate </t>
    </r>
    <r>
      <rPr>
        <b/>
        <vertAlign val="superscript"/>
        <sz val="10"/>
        <rFont val="Avenir LT Std 65 Medium"/>
        <family val="2"/>
      </rPr>
      <t>1</t>
    </r>
  </si>
  <si>
    <r>
      <t>United Kingdom</t>
    </r>
    <r>
      <rPr>
        <b/>
        <vertAlign val="superscript"/>
        <sz val="10"/>
        <rFont val="Avenir LT Std 65 Medium"/>
        <family val="2"/>
      </rPr>
      <t>m</t>
    </r>
  </si>
  <si>
    <r>
      <t>United States</t>
    </r>
    <r>
      <rPr>
        <b/>
        <vertAlign val="superscript"/>
        <sz val="10"/>
        <rFont val="Avenir LT Std 65 Medium"/>
        <family val="2"/>
      </rPr>
      <t>n</t>
    </r>
  </si>
  <si>
    <r>
      <t xml:space="preserve">Taxation of Corporate and Capital Income (2008): Corporate Income Tax Rate </t>
    </r>
    <r>
      <rPr>
        <b/>
        <vertAlign val="superscript"/>
        <sz val="10"/>
        <rFont val="Avenir LT Std 65 Medium"/>
        <family val="2"/>
      </rPr>
      <t>1</t>
    </r>
  </si>
  <si>
    <r>
      <t>Netherlands</t>
    </r>
    <r>
      <rPr>
        <b/>
        <vertAlign val="superscript"/>
        <sz val="10"/>
        <rFont val="Avenir LT Std 65 Medium"/>
        <family val="2"/>
      </rPr>
      <t>j</t>
    </r>
  </si>
  <si>
    <r>
      <t>New Zealand</t>
    </r>
    <r>
      <rPr>
        <b/>
        <vertAlign val="superscript"/>
        <sz val="10"/>
        <rFont val="Avenir LT Std 65 Medium"/>
        <family val="2"/>
      </rPr>
      <t>k</t>
    </r>
  </si>
  <si>
    <r>
      <t>Poland</t>
    </r>
    <r>
      <rPr>
        <b/>
        <vertAlign val="superscript"/>
        <sz val="10"/>
        <rFont val="Avenir LT Std 65 Medium"/>
        <family val="2"/>
      </rPr>
      <t>l</t>
    </r>
  </si>
  <si>
    <r>
      <t>Switzerland</t>
    </r>
    <r>
      <rPr>
        <b/>
        <vertAlign val="superscript"/>
        <sz val="10"/>
        <rFont val="Avenir LT Std 65 Medium"/>
        <family val="2"/>
      </rPr>
      <t>m</t>
    </r>
  </si>
  <si>
    <r>
      <t xml:space="preserve">Taxation of Corporate and Capital Income (2009): Corporate Income Tax Rate </t>
    </r>
    <r>
      <rPr>
        <b/>
        <vertAlign val="superscript"/>
        <sz val="10"/>
        <rFont val="Avenir LT Std 65 Medium"/>
        <family val="2"/>
      </rPr>
      <t>1</t>
    </r>
  </si>
  <si>
    <r>
      <t>Portugal</t>
    </r>
    <r>
      <rPr>
        <b/>
        <vertAlign val="superscript"/>
        <sz val="10"/>
        <rFont val="Avenir LT Std 65 Medium"/>
        <family val="2"/>
      </rPr>
      <t>m</t>
    </r>
  </si>
  <si>
    <r>
      <t>Switzerland</t>
    </r>
    <r>
      <rPr>
        <b/>
        <vertAlign val="superscript"/>
        <sz val="10"/>
        <rFont val="Avenir LT Std 65 Medium"/>
        <family val="2"/>
      </rPr>
      <t>n</t>
    </r>
  </si>
  <si>
    <r>
      <t>United Kingdom</t>
    </r>
    <r>
      <rPr>
        <b/>
        <vertAlign val="superscript"/>
        <sz val="10"/>
        <rFont val="Avenir LT Std 65 Medium"/>
        <family val="2"/>
      </rPr>
      <t>o</t>
    </r>
  </si>
  <si>
    <r>
      <t>United States</t>
    </r>
    <r>
      <rPr>
        <b/>
        <vertAlign val="superscript"/>
        <sz val="10"/>
        <rFont val="Avenir LT Std 65 Medium"/>
        <family val="2"/>
      </rPr>
      <t>p</t>
    </r>
  </si>
  <si>
    <r>
      <t xml:space="preserve">Taxation of Corporate and Capital Income (2010) : Corporate Income Tax Rate </t>
    </r>
    <r>
      <rPr>
        <b/>
        <vertAlign val="superscript"/>
        <sz val="10"/>
        <rFont val="Avenir LT Std 65 Medium"/>
        <family val="2"/>
      </rPr>
      <t>1</t>
    </r>
  </si>
  <si>
    <r>
      <t xml:space="preserve">Taxation of Corporate and Capital Income (2011): Corporate Income Tax Rate </t>
    </r>
    <r>
      <rPr>
        <b/>
        <vertAlign val="superscript"/>
        <sz val="10"/>
        <rFont val="Avenir LT Std 65 Medium"/>
        <family val="2"/>
      </rPr>
      <t>1</t>
    </r>
  </si>
  <si>
    <r>
      <t>Luxembourg</t>
    </r>
    <r>
      <rPr>
        <b/>
        <vertAlign val="superscript"/>
        <sz val="10"/>
        <rFont val="Avenir LT Std 65 Medium"/>
        <family val="2"/>
      </rPr>
      <t>j</t>
    </r>
  </si>
  <si>
    <r>
      <t>Netherlands</t>
    </r>
    <r>
      <rPr>
        <b/>
        <vertAlign val="superscript"/>
        <sz val="10"/>
        <rFont val="Avenir LT Std 65 Medium"/>
        <family val="2"/>
      </rPr>
      <t>k</t>
    </r>
  </si>
  <si>
    <r>
      <t>New Zealand</t>
    </r>
    <r>
      <rPr>
        <b/>
        <vertAlign val="superscript"/>
        <sz val="10"/>
        <rFont val="Avenir LT Std 65 Medium"/>
        <family val="2"/>
      </rPr>
      <t>l</t>
    </r>
  </si>
  <si>
    <r>
      <t>Poland</t>
    </r>
    <r>
      <rPr>
        <b/>
        <vertAlign val="superscript"/>
        <sz val="10"/>
        <rFont val="Avenir LT Std 65 Medium"/>
        <family val="2"/>
      </rPr>
      <t>m</t>
    </r>
  </si>
  <si>
    <r>
      <t>Portugal</t>
    </r>
    <r>
      <rPr>
        <b/>
        <vertAlign val="superscript"/>
        <sz val="10"/>
        <rFont val="Avenir LT Std 65 Medium"/>
        <family val="2"/>
      </rPr>
      <t>n</t>
    </r>
  </si>
  <si>
    <r>
      <t>Switzerland</t>
    </r>
    <r>
      <rPr>
        <b/>
        <vertAlign val="superscript"/>
        <sz val="10"/>
        <rFont val="Avenir LT Std 65 Medium"/>
        <family val="2"/>
      </rPr>
      <t>o</t>
    </r>
  </si>
  <si>
    <r>
      <t>United Kingdom</t>
    </r>
    <r>
      <rPr>
        <b/>
        <vertAlign val="superscript"/>
        <sz val="10"/>
        <rFont val="Avenir LT Std 65 Medium"/>
        <family val="2"/>
      </rPr>
      <t>p</t>
    </r>
  </si>
  <si>
    <r>
      <t>United States</t>
    </r>
    <r>
      <rPr>
        <b/>
        <vertAlign val="superscript"/>
        <sz val="10"/>
        <rFont val="Avenir LT Std 65 Medium"/>
        <family val="2"/>
      </rPr>
      <t>q</t>
    </r>
  </si>
  <si>
    <r>
      <t xml:space="preserve">Taxation of Corporate and Capital Income (2012): Corporate Income Tax Rate </t>
    </r>
    <r>
      <rPr>
        <b/>
        <vertAlign val="superscript"/>
        <sz val="10"/>
        <rFont val="Avenir LT Std 65 Medium"/>
        <family val="2"/>
      </rPr>
      <t>1</t>
    </r>
  </si>
  <si>
    <t>33 (33)</t>
  </si>
  <si>
    <t>37.9962 (33.33)</t>
  </si>
  <si>
    <t>15.825 (15)</t>
  </si>
  <si>
    <t>22.47 (21)</t>
  </si>
  <si>
    <t>28 (21)</t>
  </si>
  <si>
    <t>Latvia</t>
  </si>
  <si>
    <t>28.05 (25.5)</t>
  </si>
  <si>
    <t>30 (23)</t>
  </si>
  <si>
    <t>34.43 (33.33)</t>
  </si>
  <si>
    <t>20.33 (19)</t>
  </si>
  <si>
    <t>Turkey*</t>
  </si>
  <si>
    <r>
      <t xml:space="preserve">Taxation of Corporate and Capital Income (2015): Corporate Income Tax Rate </t>
    </r>
    <r>
      <rPr>
        <b/>
        <vertAlign val="superscript"/>
        <sz val="10"/>
        <rFont val="Avenir LT Std 65 Medium"/>
        <family val="2"/>
      </rPr>
      <t>1</t>
    </r>
  </si>
  <si>
    <r>
      <t xml:space="preserve">Taxation of Corporate and Capital Income (2016): Corporate Income Tax Rate </t>
    </r>
    <r>
      <rPr>
        <b/>
        <vertAlign val="superscript"/>
        <sz val="10"/>
        <rFont val="Avenir LT Std 65 Medium"/>
        <family val="2"/>
      </rPr>
      <t>1</t>
    </r>
  </si>
  <si>
    <r>
      <t xml:space="preserve">Taxation of Corporate and Capital Income (2017): Corporate Income Tax Rate </t>
    </r>
    <r>
      <rPr>
        <b/>
        <vertAlign val="superscript"/>
        <sz val="10"/>
        <rFont val="Avenir LT Std 65 Medium"/>
        <family val="2"/>
      </rPr>
      <t>1</t>
    </r>
  </si>
  <si>
    <r>
      <t xml:space="preserve">Taxation of Corporate and Capital Income (2018): Corporate Income Tax Rate </t>
    </r>
    <r>
      <rPr>
        <b/>
        <vertAlign val="superscript"/>
        <sz val="10"/>
        <rFont val="Avenir LT Std 65 Medium"/>
        <family val="2"/>
      </rPr>
      <t>1</t>
    </r>
  </si>
  <si>
    <t>Lithuania</t>
  </si>
  <si>
    <t>Slovak Republic*</t>
  </si>
  <si>
    <t>Slovenia*</t>
  </si>
  <si>
    <r>
      <t xml:space="preserve">Taxation of Corporate and Capital Income (2019): Corporate Income Tax Rate </t>
    </r>
    <r>
      <rPr>
        <b/>
        <vertAlign val="superscript"/>
        <sz val="10"/>
        <rFont val="Avenir LT Std 65 Medium"/>
        <family val="2"/>
      </rPr>
      <t>1</t>
    </r>
  </si>
  <si>
    <t>Iceland</t>
  </si>
  <si>
    <t>Italy</t>
  </si>
  <si>
    <t>Sweden</t>
  </si>
  <si>
    <r>
      <t xml:space="preserve">Taxation of Corporate and Capital Income (2020): Corporate Income Tax Rate </t>
    </r>
    <r>
      <rPr>
        <b/>
        <vertAlign val="superscript"/>
        <sz val="10"/>
        <rFont val="Avenir LT Std 65 Medium"/>
        <family val="2"/>
      </rPr>
      <t>1</t>
    </r>
  </si>
  <si>
    <t>Colombia*</t>
  </si>
  <si>
    <t>Lithuania*</t>
  </si>
  <si>
    <t>Central government</t>
  </si>
  <si>
    <t>Sub-central government corporate income tax rate</t>
  </si>
  <si>
    <t>Combined corporate income tax rate</t>
  </si>
  <si>
    <t>Corporate income tax rate</t>
  </si>
  <si>
    <t>Corporate income tax rate exclusive of surtax</t>
  </si>
  <si>
    <t>Australia</t>
  </si>
  <si>
    <t>Chile</t>
  </si>
  <si>
    <t>Colombia</t>
  </si>
  <si>
    <t>Estonia</t>
  </si>
  <si>
    <t>France</t>
  </si>
  <si>
    <t>Germany</t>
  </si>
  <si>
    <t>Israel</t>
  </si>
  <si>
    <t>Netherlands</t>
  </si>
  <si>
    <t>New Zealand</t>
  </si>
  <si>
    <t>Switzerland</t>
  </si>
  <si>
    <t>United Kingdom</t>
  </si>
  <si>
    <t>United States</t>
  </si>
  <si>
    <t>.</t>
  </si>
  <si>
    <r>
      <rPr>
        <b/>
        <sz val="9"/>
        <rFont val="Arial"/>
        <family val="2"/>
      </rPr>
      <t>Source:</t>
    </r>
    <r>
      <rPr>
        <sz val="9"/>
        <rFont val="Arial"/>
        <family val="2"/>
      </rPr>
      <t xml:space="preserve"> OECD, Tax Database, Table II.1. Statutory Corporate Income Tax Rate. Accessed February 2022.</t>
    </r>
  </si>
  <si>
    <r>
      <rPr>
        <b/>
        <sz val="9"/>
        <rFont val="Arial"/>
        <family val="2"/>
      </rPr>
      <t>Notes:</t>
    </r>
    <r>
      <rPr>
        <sz val="9"/>
        <rFont val="Arial"/>
        <family val="2"/>
      </rPr>
      <t xml:space="preserve"> Country-by-country notes can be found in OECD's </t>
    </r>
    <r>
      <rPr>
        <i/>
        <sz val="9"/>
        <rFont val="Arial"/>
        <family val="2"/>
      </rPr>
      <t>Corporate Tax Statistics: Third Edition</t>
    </r>
    <r>
      <rPr>
        <sz val="9"/>
        <rFont val="Arial"/>
        <family val="2"/>
      </rPr>
      <t xml:space="preserve"> (2021).</t>
    </r>
  </si>
  <si>
    <t>Corporate income tax rate less deductions for     sub-national taxes</t>
  </si>
  <si>
    <t>..</t>
  </si>
  <si>
    <r>
      <rPr>
        <b/>
        <sz val="9"/>
        <rFont val="Arial"/>
        <family val="2"/>
      </rPr>
      <t>Source:</t>
    </r>
    <r>
      <rPr>
        <sz val="9"/>
        <rFont val="Arial"/>
        <family val="2"/>
      </rPr>
      <t xml:space="preserve"> OECD, Tax Database, Table II.1. Statutory Corporate Income Tax Rate. Accessed July 2023.</t>
    </r>
  </si>
  <si>
    <r>
      <rPr>
        <b/>
        <sz val="9"/>
        <rFont val="Arial"/>
        <family val="2"/>
      </rPr>
      <t>Notes:</t>
    </r>
    <r>
      <rPr>
        <sz val="9"/>
        <rFont val="Arial"/>
        <family val="2"/>
      </rPr>
      <t xml:space="preserve"> Country-by-country notes can be found in OECD's </t>
    </r>
    <r>
      <rPr>
        <i/>
        <sz val="9"/>
        <rFont val="Arial"/>
        <family val="2"/>
      </rPr>
      <t>Corporate Tax Statistics: Fourth Edition</t>
    </r>
    <r>
      <rPr>
        <sz val="9"/>
        <rFont val="Arial"/>
        <family val="2"/>
      </rPr>
      <t xml:space="preserve"> (2022).</t>
    </r>
  </si>
  <si>
    <t>Taxation of Corporate and Capital Income (2021): Corporate Income Tax Rate</t>
  </si>
  <si>
    <t>Taxation of Corporate and Capital Income (2022): Corporate Income Tax Rate</t>
  </si>
  <si>
    <t>Costa 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</si>
</sst>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0"/>
    <numFmt numFmtId="167" formatCode="?0.0"/>
    <numFmt numFmtId="168" formatCode="[$-409]d\-mmm\-yy;@"/>
    <numFmt numFmtId="169" formatCode="0.0%"/>
  </numFmts>
  <fonts count="39">
    <font>
      <sz val="10"/>
      <name val="Arial"/>
    </font>
    <font>
      <sz val="11"/>
      <color theme="1"/>
      <name val="Calibri"/>
      <family val="2"/>
      <scheme val="minor"/>
    </font>
    <font>
      <sz val="10"/>
      <name val="Arial"/>
      <family val="2"/>
    </font>
    <font>
      <sz val="10"/>
      <name val="Arial"/>
      <family val="2"/>
    </font>
    <font>
      <b/>
      <sz val="8"/>
      <color indexed="81"/>
      <name val="Tahoma"/>
      <family val="2"/>
    </font>
    <font>
      <sz val="8"/>
      <color indexed="81"/>
      <name val="Tahoma"/>
      <family val="2"/>
    </font>
    <font>
      <i/>
      <sz val="8"/>
      <color indexed="81"/>
      <name val="Tahoma"/>
      <family val="2"/>
    </font>
    <font>
      <sz val="8"/>
      <color indexed="81"/>
      <name val="Tahoma"/>
      <family val="2"/>
      <charset val="238"/>
    </font>
    <font>
      <sz val="10"/>
      <name val="Arial"/>
      <family val="2"/>
    </font>
    <font>
      <sz val="10"/>
      <color indexed="81"/>
      <name val="Tahoma"/>
      <family val="2"/>
    </font>
    <font>
      <b/>
      <sz val="10"/>
      <name val="Avenir LT Std 65 Medium"/>
      <family val="2"/>
    </font>
    <font>
      <sz val="10"/>
      <name val="Avenir LT Std 65 Medium"/>
      <family val="2"/>
    </font>
    <font>
      <b/>
      <vertAlign val="superscript"/>
      <sz val="10"/>
      <name val="Avenir LT Std 65 Medium"/>
      <family val="2"/>
    </font>
    <font>
      <b/>
      <sz val="9"/>
      <name val="Avenir LT Std 65 Medium"/>
      <family val="2"/>
    </font>
    <font>
      <sz val="9"/>
      <name val="Avenir LT Std 65 Medium"/>
      <family val="2"/>
    </font>
    <font>
      <b/>
      <sz val="10"/>
      <color indexed="8"/>
      <name val="Avenir LT Std 65 Medium"/>
      <family val="2"/>
    </font>
    <font>
      <sz val="10"/>
      <color indexed="8"/>
      <name val="Avenir LT Std 65 Medium"/>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sz val="9"/>
      <name val="Arial"/>
      <family val="2"/>
    </font>
    <font>
      <sz val="9"/>
      <name val="Arial"/>
      <family val="2"/>
    </font>
    <font>
      <sz val="12"/>
      <name val="Arial"/>
      <family val="2"/>
    </font>
    <font>
      <sz val="12"/>
      <name val="Avenir LT Std 65 Medium"/>
      <family val="2"/>
    </font>
    <font>
      <i/>
      <sz val="9"/>
      <name val="Arial"/>
      <family val="2"/>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auto="1"/>
      </top>
      <bottom/>
      <diagonal/>
    </border>
    <border>
      <left/>
      <right/>
      <top/>
      <bottom style="double">
        <color auto="1"/>
      </bottom>
      <diagonal/>
    </border>
    <border>
      <left/>
      <right/>
      <top style="double">
        <color indexed="64"/>
      </top>
      <bottom style="thin">
        <color indexed="64"/>
      </bottom>
      <diagonal/>
    </border>
    <border>
      <left/>
      <right/>
      <top style="thin">
        <color indexed="64"/>
      </top>
      <bottom style="double">
        <color indexed="64"/>
      </bottom>
      <diagonal/>
    </border>
  </borders>
  <cellStyleXfs count="46">
    <xf numFmtId="0" fontId="0" fillId="0" borderId="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164" fontId="3" fillId="0" borderId="0">
      <alignment horizontal="center" vertical="center"/>
    </xf>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8" applyNumberFormat="0" applyAlignment="0" applyProtection="0"/>
    <xf numFmtId="0" fontId="25" fillId="7" borderId="9" applyNumberFormat="0" applyAlignment="0" applyProtection="0"/>
    <xf numFmtId="0" fontId="26" fillId="7" borderId="8" applyNumberFormat="0" applyAlignment="0" applyProtection="0"/>
    <xf numFmtId="0" fontId="27" fillId="0" borderId="10" applyNumberFormat="0" applyFill="0" applyAlignment="0" applyProtection="0"/>
    <xf numFmtId="0" fontId="28" fillId="8" borderId="1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3" applyNumberFormat="0" applyFill="0" applyAlignment="0" applyProtection="0"/>
    <xf numFmtId="0" fontId="3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9" borderId="12" applyNumberFormat="0" applyFont="0" applyAlignment="0" applyProtection="0"/>
  </cellStyleXfs>
  <cellXfs count="152">
    <xf numFmtId="0" fontId="0" fillId="0" borderId="0" xfId="0"/>
    <xf numFmtId="168" fontId="10" fillId="0" borderId="0" xfId="0" applyNumberFormat="1" applyFont="1" applyFill="1" applyAlignment="1">
      <alignment horizontal="left" vertical="top"/>
    </xf>
    <xf numFmtId="0" fontId="11" fillId="0" borderId="0" xfId="0" applyFont="1" applyFill="1" applyAlignment="1">
      <alignment vertical="center"/>
    </xf>
    <xf numFmtId="166" fontId="11" fillId="0" borderId="0" xfId="0" applyNumberFormat="1" applyFont="1" applyFill="1" applyAlignment="1">
      <alignment vertical="center"/>
    </xf>
    <xf numFmtId="0" fontId="11" fillId="0" borderId="0" xfId="0" applyFont="1" applyFill="1"/>
    <xf numFmtId="166" fontId="10" fillId="0" borderId="0" xfId="0" applyNumberFormat="1" applyFont="1" applyFill="1" applyAlignment="1">
      <alignment horizontal="centerContinuous" vertical="center"/>
    </xf>
    <xf numFmtId="0" fontId="11" fillId="0" borderId="0" xfId="0" applyFont="1" applyFill="1" applyAlignment="1">
      <alignment horizontal="centerContinuous" vertical="center"/>
    </xf>
    <xf numFmtId="166" fontId="11" fillId="0" borderId="0" xfId="0" applyNumberFormat="1" applyFont="1" applyFill="1" applyAlignment="1">
      <alignment horizontal="centerContinuous" vertical="center"/>
    </xf>
    <xf numFmtId="0" fontId="11" fillId="0" borderId="0" xfId="0" applyFont="1" applyFill="1" applyAlignment="1"/>
    <xf numFmtId="0" fontId="11" fillId="0" borderId="3" xfId="0" applyFont="1" applyFill="1" applyBorder="1"/>
    <xf numFmtId="0" fontId="11" fillId="0" borderId="0" xfId="0" applyFont="1" applyFill="1" applyBorder="1"/>
    <xf numFmtId="0" fontId="10" fillId="0" borderId="0" xfId="0" applyFont="1" applyFill="1" applyBorder="1"/>
    <xf numFmtId="0" fontId="10" fillId="0" borderId="1" xfId="0" applyFont="1" applyFill="1" applyBorder="1"/>
    <xf numFmtId="0" fontId="10" fillId="0" borderId="0" xfId="0"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164" fontId="10" fillId="0" borderId="0" xfId="4" applyFont="1" applyFill="1" applyAlignment="1">
      <alignment horizontal="left" vertical="center"/>
    </xf>
    <xf numFmtId="164" fontId="11" fillId="0" borderId="0" xfId="4" applyFont="1" applyFill="1" applyAlignment="1">
      <alignment horizontal="center" vertical="center"/>
    </xf>
    <xf numFmtId="167" fontId="11" fillId="0" borderId="0" xfId="4" applyNumberFormat="1" applyFont="1" applyFill="1" applyAlignment="1">
      <alignment horizontal="center" vertical="center"/>
    </xf>
    <xf numFmtId="167" fontId="11" fillId="0" borderId="0" xfId="4" quotePrefix="1" applyNumberFormat="1" applyFont="1" applyFill="1" applyAlignment="1">
      <alignment horizontal="center" vertical="center"/>
    </xf>
    <xf numFmtId="164" fontId="11" fillId="0" borderId="0" xfId="4" applyFont="1" applyFill="1">
      <alignment horizontal="center" vertical="center"/>
    </xf>
    <xf numFmtId="164" fontId="10" fillId="0" borderId="0" xfId="4" applyFont="1" applyFill="1" applyBorder="1" applyAlignment="1">
      <alignment horizontal="left" vertical="center"/>
    </xf>
    <xf numFmtId="164" fontId="11" fillId="0" borderId="0" xfId="4" applyFont="1" applyFill="1" applyBorder="1" applyAlignment="1">
      <alignment horizontal="center" vertical="center"/>
    </xf>
    <xf numFmtId="167" fontId="11" fillId="0" borderId="0" xfId="4" applyNumberFormat="1" applyFont="1" applyFill="1" applyBorder="1" applyAlignment="1">
      <alignment horizontal="center" vertical="center"/>
    </xf>
    <xf numFmtId="164" fontId="10" fillId="0" borderId="1" xfId="4" applyFont="1" applyFill="1" applyBorder="1" applyAlignment="1">
      <alignment horizontal="left" vertical="center"/>
    </xf>
    <xf numFmtId="164" fontId="11" fillId="0" borderId="1" xfId="4" applyFont="1" applyFill="1" applyBorder="1" applyAlignment="1">
      <alignment horizontal="center" vertical="center"/>
    </xf>
    <xf numFmtId="167" fontId="11" fillId="0" borderId="1" xfId="4" applyNumberFormat="1" applyFont="1" applyFill="1" applyBorder="1" applyAlignment="1">
      <alignment horizontal="center" vertical="center"/>
    </xf>
    <xf numFmtId="0" fontId="13" fillId="0" borderId="0" xfId="0" applyFont="1" applyAlignment="1">
      <alignment vertical="center" readingOrder="1"/>
    </xf>
    <xf numFmtId="0" fontId="14" fillId="0" borderId="0" xfId="0" applyFont="1" applyFill="1" applyAlignment="1">
      <alignment vertical="center"/>
    </xf>
    <xf numFmtId="166" fontId="14" fillId="0" borderId="0" xfId="0" applyNumberFormat="1" applyFont="1" applyFill="1" applyAlignment="1">
      <alignment vertical="center"/>
    </xf>
    <xf numFmtId="0" fontId="14" fillId="0" borderId="0" xfId="0" applyFont="1" applyFill="1"/>
    <xf numFmtId="0" fontId="14" fillId="0" borderId="0" xfId="0" applyFont="1" applyAlignment="1">
      <alignment vertical="center" readingOrder="1"/>
    </xf>
    <xf numFmtId="0" fontId="14" fillId="0" borderId="0" xfId="0" applyFont="1" applyFill="1" applyAlignment="1">
      <alignment vertical="center" wrapText="1"/>
    </xf>
    <xf numFmtId="0" fontId="14" fillId="0" borderId="0" xfId="0" applyFont="1" applyAlignment="1">
      <alignment vertical="top" wrapText="1" readingOrder="1"/>
    </xf>
    <xf numFmtId="0" fontId="14" fillId="0" borderId="0" xfId="0" applyFont="1" applyFill="1" applyAlignment="1">
      <alignment wrapText="1"/>
    </xf>
    <xf numFmtId="0" fontId="14" fillId="0" borderId="0" xfId="0" applyFont="1" applyAlignment="1">
      <alignment horizontal="left" vertical="top" wrapText="1" readingOrder="1"/>
    </xf>
    <xf numFmtId="0" fontId="13" fillId="0" borderId="0" xfId="0" applyFont="1" applyAlignment="1">
      <alignment vertical="top" wrapText="1" readingOrder="1"/>
    </xf>
    <xf numFmtId="0" fontId="11" fillId="0" borderId="0" xfId="0" applyFont="1"/>
    <xf numFmtId="0" fontId="11" fillId="0" borderId="0" xfId="0" applyNumberFormat="1" applyFont="1" applyFill="1"/>
    <xf numFmtId="0" fontId="11" fillId="0" borderId="0" xfId="0" applyFont="1" applyFill="1" applyAlignment="1">
      <alignment horizontal="center"/>
    </xf>
    <xf numFmtId="168" fontId="10" fillId="2" borderId="0" xfId="0" applyNumberFormat="1" applyFont="1" applyFill="1" applyAlignment="1">
      <alignment horizontal="left"/>
    </xf>
    <xf numFmtId="0" fontId="11" fillId="2" borderId="0" xfId="0" applyFont="1" applyFill="1"/>
    <xf numFmtId="0" fontId="11" fillId="2" borderId="0" xfId="0" applyFont="1" applyFill="1" applyAlignment="1">
      <alignment horizontal="centerContinuous"/>
    </xf>
    <xf numFmtId="0" fontId="11" fillId="2" borderId="1" xfId="0" applyFont="1" applyFill="1" applyBorder="1"/>
    <xf numFmtId="0" fontId="11" fillId="2" borderId="0" xfId="0" applyFont="1" applyFill="1" applyBorder="1"/>
    <xf numFmtId="0" fontId="11" fillId="2" borderId="0" xfId="0" applyFont="1" applyFill="1" applyAlignment="1"/>
    <xf numFmtId="0" fontId="10" fillId="2" borderId="0" xfId="0" applyFont="1" applyFill="1"/>
    <xf numFmtId="0" fontId="11" fillId="2" borderId="2" xfId="0" applyFont="1" applyFill="1" applyBorder="1" applyAlignment="1"/>
    <xf numFmtId="164" fontId="11" fillId="2" borderId="0" xfId="0" applyNumberFormat="1" applyFont="1" applyFill="1" applyAlignment="1">
      <alignment horizontal="center"/>
    </xf>
    <xf numFmtId="1" fontId="11" fillId="2" borderId="0" xfId="0" applyNumberFormat="1" applyFont="1" applyFill="1" applyAlignment="1">
      <alignment horizontal="center"/>
    </xf>
    <xf numFmtId="1" fontId="11" fillId="2" borderId="0" xfId="0" applyNumberFormat="1" applyFont="1" applyFill="1"/>
    <xf numFmtId="0" fontId="15" fillId="2" borderId="0" xfId="0" applyFont="1" applyFill="1"/>
    <xf numFmtId="0" fontId="16" fillId="2" borderId="0" xfId="0" applyFont="1" applyFill="1"/>
    <xf numFmtId="0" fontId="11" fillId="2" borderId="0" xfId="0" applyFont="1" applyFill="1" applyAlignment="1">
      <alignment horizontal="center"/>
    </xf>
    <xf numFmtId="0" fontId="10" fillId="2" borderId="0" xfId="0" applyFont="1" applyFill="1" applyAlignment="1">
      <alignment horizontal="left"/>
    </xf>
    <xf numFmtId="164" fontId="11" fillId="2" borderId="0" xfId="0" quotePrefix="1" applyNumberFormat="1" applyFont="1" applyFill="1" applyAlignment="1">
      <alignment horizontal="center"/>
    </xf>
    <xf numFmtId="165" fontId="11" fillId="2" borderId="0" xfId="0" applyNumberFormat="1" applyFont="1" applyFill="1" applyAlignment="1">
      <alignment horizontal="center"/>
    </xf>
    <xf numFmtId="2" fontId="11" fillId="2" borderId="0" xfId="0" applyNumberFormat="1" applyFont="1" applyFill="1" applyAlignment="1">
      <alignment horizontal="center"/>
    </xf>
    <xf numFmtId="2" fontId="11" fillId="2" borderId="0" xfId="3" applyNumberFormat="1" applyFont="1" applyFill="1" applyAlignment="1">
      <alignment horizontal="center"/>
    </xf>
    <xf numFmtId="0" fontId="11" fillId="2" borderId="0" xfId="0" applyNumberFormat="1" applyFont="1" applyFill="1" applyAlignment="1">
      <alignment horizontal="center"/>
    </xf>
    <xf numFmtId="164" fontId="11" fillId="2" borderId="1" xfId="0" applyNumberFormat="1" applyFont="1" applyFill="1" applyBorder="1" applyAlignment="1">
      <alignment horizontal="center"/>
    </xf>
    <xf numFmtId="168" fontId="10" fillId="0" borderId="0" xfId="0" applyNumberFormat="1" applyFont="1" applyFill="1" applyAlignment="1">
      <alignment horizontal="left"/>
    </xf>
    <xf numFmtId="166" fontId="11" fillId="0" borderId="0" xfId="0" applyNumberFormat="1" applyFont="1" applyFill="1"/>
    <xf numFmtId="0" fontId="11" fillId="0" borderId="0" xfId="0" applyFont="1" applyFill="1" applyAlignment="1">
      <alignment horizontal="centerContinuous"/>
    </xf>
    <xf numFmtId="166" fontId="11" fillId="0" borderId="0" xfId="0" applyNumberFormat="1" applyFont="1" applyFill="1" applyAlignment="1">
      <alignment horizontal="centerContinuous"/>
    </xf>
    <xf numFmtId="0" fontId="11" fillId="0" borderId="1" xfId="0" applyFont="1" applyFill="1" applyBorder="1"/>
    <xf numFmtId="0" fontId="10" fillId="0" borderId="0" xfId="0" applyFont="1" applyFill="1"/>
    <xf numFmtId="0" fontId="11" fillId="0" borderId="2" xfId="0" applyFont="1" applyFill="1" applyBorder="1" applyAlignment="1"/>
    <xf numFmtId="0" fontId="11" fillId="0" borderId="2" xfId="0" applyFont="1" applyFill="1" applyBorder="1"/>
    <xf numFmtId="166" fontId="11" fillId="0" borderId="2" xfId="0" applyNumberFormat="1" applyFont="1" applyFill="1" applyBorder="1"/>
    <xf numFmtId="164" fontId="11" fillId="0" borderId="0" xfId="0" applyNumberFormat="1" applyFont="1" applyFill="1" applyAlignment="1">
      <alignment horizontal="center"/>
    </xf>
    <xf numFmtId="167" fontId="11" fillId="0" borderId="0" xfId="0" applyNumberFormat="1" applyFont="1" applyFill="1" applyAlignment="1">
      <alignment horizontal="center"/>
    </xf>
    <xf numFmtId="166" fontId="11" fillId="0" borderId="0" xfId="0" quotePrefix="1" applyNumberFormat="1" applyFont="1" applyFill="1" applyAlignment="1">
      <alignment horizontal="center"/>
    </xf>
    <xf numFmtId="166" fontId="11" fillId="0" borderId="0" xfId="0" applyNumberFormat="1" applyFont="1" applyFill="1" applyAlignment="1">
      <alignment horizontal="center"/>
    </xf>
    <xf numFmtId="0" fontId="15" fillId="0" borderId="0" xfId="0" applyFont="1" applyFill="1"/>
    <xf numFmtId="164" fontId="16" fillId="0" borderId="0" xfId="0" applyNumberFormat="1" applyFont="1" applyFill="1" applyAlignment="1">
      <alignment horizontal="center"/>
    </xf>
    <xf numFmtId="167" fontId="16" fillId="0" borderId="0" xfId="0" applyNumberFormat="1" applyFont="1" applyFill="1" applyAlignment="1">
      <alignment horizontal="center"/>
    </xf>
    <xf numFmtId="166" fontId="16" fillId="0" borderId="0" xfId="0" applyNumberFormat="1" applyFont="1" applyFill="1" applyAlignment="1">
      <alignment horizontal="center"/>
    </xf>
    <xf numFmtId="0" fontId="16" fillId="0" borderId="0" xfId="0" applyFont="1" applyFill="1"/>
    <xf numFmtId="0" fontId="10" fillId="0" borderId="0" xfId="0" applyFont="1" applyFill="1" applyAlignment="1">
      <alignment horizontal="left"/>
    </xf>
    <xf numFmtId="2" fontId="11" fillId="0" borderId="0" xfId="0" applyNumberFormat="1" applyFont="1" applyFill="1" applyAlignment="1">
      <alignment horizontal="center"/>
    </xf>
    <xf numFmtId="164" fontId="11" fillId="0" borderId="1" xfId="0" applyNumberFormat="1" applyFont="1" applyFill="1" applyBorder="1"/>
    <xf numFmtId="166" fontId="11" fillId="0" borderId="1" xfId="0" applyNumberFormat="1" applyFont="1" applyFill="1" applyBorder="1"/>
    <xf numFmtId="2" fontId="11" fillId="0" borderId="1" xfId="0" applyNumberFormat="1" applyFont="1" applyFill="1" applyBorder="1"/>
    <xf numFmtId="1" fontId="11" fillId="0" borderId="0" xfId="0" applyNumberFormat="1" applyFont="1" applyFill="1" applyAlignment="1">
      <alignment horizontal="center"/>
    </xf>
    <xf numFmtId="0" fontId="16" fillId="0" borderId="0" xfId="0" applyFont="1" applyFill="1" applyAlignment="1">
      <alignment horizontal="center"/>
    </xf>
    <xf numFmtId="165" fontId="11" fillId="0" borderId="0" xfId="0" applyNumberFormat="1" applyFont="1" applyFill="1" applyAlignment="1">
      <alignment horizontal="center"/>
    </xf>
    <xf numFmtId="2" fontId="11" fillId="0" borderId="0" xfId="1" applyNumberFormat="1" applyFont="1" applyFill="1" applyAlignment="1">
      <alignment horizontal="center"/>
    </xf>
    <xf numFmtId="166" fontId="11" fillId="0" borderId="0" xfId="0" applyNumberFormat="1" applyFont="1" applyFill="1" applyBorder="1" applyAlignment="1">
      <alignment horizontal="center"/>
    </xf>
    <xf numFmtId="164" fontId="10" fillId="0" borderId="0" xfId="4" applyFont="1" applyFill="1" applyAlignment="1">
      <alignment horizontal="left"/>
    </xf>
    <xf numFmtId="167" fontId="11" fillId="0" borderId="0" xfId="4" applyNumberFormat="1" applyFont="1" applyFill="1">
      <alignment horizontal="center" vertical="center"/>
    </xf>
    <xf numFmtId="166" fontId="11" fillId="0" borderId="0" xfId="4" quotePrefix="1" applyNumberFormat="1" applyFont="1" applyFill="1">
      <alignment horizontal="center" vertical="center"/>
    </xf>
    <xf numFmtId="166" fontId="11" fillId="0" borderId="0" xfId="4" applyNumberFormat="1" applyFont="1" applyFill="1">
      <alignment horizontal="center" vertical="center"/>
    </xf>
    <xf numFmtId="0" fontId="11" fillId="0" borderId="0" xfId="4" applyNumberFormat="1" applyFont="1" applyFill="1">
      <alignment horizontal="center" vertical="center"/>
    </xf>
    <xf numFmtId="0" fontId="10" fillId="0" borderId="0" xfId="0"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0" fontId="2" fillId="0" borderId="0" xfId="0" applyFont="1" applyFill="1" applyAlignment="1">
      <alignment vertical="center"/>
    </xf>
    <xf numFmtId="166" fontId="2" fillId="0" borderId="0" xfId="0" applyNumberFormat="1" applyFont="1" applyFill="1" applyAlignment="1">
      <alignment vertical="center"/>
    </xf>
    <xf numFmtId="0" fontId="2" fillId="0" borderId="0" xfId="0" applyFont="1" applyFill="1"/>
    <xf numFmtId="164" fontId="2" fillId="0" borderId="0" xfId="4" applyFont="1" applyFill="1" applyAlignment="1">
      <alignment horizontal="center" vertical="center"/>
    </xf>
    <xf numFmtId="0" fontId="35" fillId="0" borderId="0" xfId="0" applyFont="1" applyFill="1" applyAlignment="1">
      <alignment vertical="center"/>
    </xf>
    <xf numFmtId="166" fontId="35" fillId="0" borderId="0" xfId="0" applyNumberFormat="1" applyFont="1" applyFill="1" applyAlignment="1">
      <alignment vertical="center"/>
    </xf>
    <xf numFmtId="0" fontId="35" fillId="0" borderId="0" xfId="0" applyFont="1" applyAlignment="1">
      <alignment vertical="center" readingOrder="1"/>
    </xf>
    <xf numFmtId="0" fontId="35" fillId="0" borderId="0" xfId="0" applyFont="1" applyFill="1"/>
    <xf numFmtId="164" fontId="35" fillId="0" borderId="0" xfId="4" applyFont="1" applyFill="1" applyBorder="1" applyAlignment="1">
      <alignment horizontal="center" vertical="center"/>
    </xf>
    <xf numFmtId="167" fontId="35" fillId="0" borderId="0" xfId="4" applyNumberFormat="1" applyFont="1" applyFill="1" applyBorder="1" applyAlignment="1">
      <alignment horizontal="center" vertical="center"/>
    </xf>
    <xf numFmtId="164" fontId="34" fillId="0" borderId="0" xfId="4" applyFont="1" applyFill="1" applyBorder="1" applyAlignment="1">
      <alignment horizontal="left" vertical="center"/>
    </xf>
    <xf numFmtId="0" fontId="36" fillId="0" borderId="0" xfId="0" applyFont="1" applyFill="1" applyAlignment="1">
      <alignment horizontal="centerContinuous" vertical="center"/>
    </xf>
    <xf numFmtId="166" fontId="36" fillId="0" borderId="0" xfId="0" applyNumberFormat="1" applyFont="1" applyFill="1" applyAlignment="1">
      <alignment horizontal="centerContinuous" vertical="center"/>
    </xf>
    <xf numFmtId="0" fontId="37" fillId="0" borderId="0" xfId="0" applyFont="1" applyFill="1"/>
    <xf numFmtId="0" fontId="35" fillId="0" borderId="0" xfId="0" applyFont="1" applyFill="1" applyBorder="1"/>
    <xf numFmtId="0" fontId="35" fillId="0" borderId="0" xfId="0" applyFont="1" applyFill="1" applyBorder="1" applyAlignment="1">
      <alignment horizontal="center" vertical="center" wrapText="1"/>
    </xf>
    <xf numFmtId="166" fontId="35" fillId="0" borderId="0" xfId="0" applyNumberFormat="1" applyFont="1" applyFill="1" applyBorder="1" applyAlignment="1">
      <alignment horizontal="center" vertical="center" wrapText="1"/>
    </xf>
    <xf numFmtId="0" fontId="36" fillId="0" borderId="0" xfId="0" applyFont="1" applyFill="1"/>
    <xf numFmtId="164" fontId="33" fillId="0" borderId="3" xfId="4" applyFont="1" applyFill="1" applyBorder="1" applyAlignment="1">
      <alignment horizontal="left" vertical="center"/>
    </xf>
    <xf numFmtId="164" fontId="2" fillId="0" borderId="3" xfId="4" applyFont="1" applyFill="1" applyBorder="1" applyAlignment="1">
      <alignment horizontal="center" vertical="center"/>
    </xf>
    <xf numFmtId="167" fontId="2" fillId="0" borderId="3" xfId="4" applyNumberFormat="1" applyFont="1" applyFill="1" applyBorder="1" applyAlignment="1">
      <alignment horizontal="center" vertical="center"/>
    </xf>
    <xf numFmtId="0" fontId="34" fillId="0" borderId="17" xfId="0" applyFont="1" applyBorder="1" applyAlignment="1">
      <alignment horizontal="center" vertical="center" wrapText="1"/>
    </xf>
    <xf numFmtId="169" fontId="35" fillId="0" borderId="0" xfId="1" applyNumberFormat="1" applyFont="1" applyFill="1" applyAlignment="1">
      <alignment horizontal="right" vertical="center" indent="1"/>
    </xf>
    <xf numFmtId="169" fontId="35" fillId="0" borderId="0" xfId="1" quotePrefix="1" applyNumberFormat="1" applyFont="1" applyFill="1" applyAlignment="1">
      <alignment horizontal="right" vertical="center" indent="1"/>
    </xf>
    <xf numFmtId="169" fontId="35" fillId="0" borderId="0" xfId="1" applyNumberFormat="1" applyFont="1" applyFill="1" applyBorder="1" applyAlignment="1">
      <alignment horizontal="right" vertical="center" indent="1"/>
    </xf>
    <xf numFmtId="168" fontId="34" fillId="0" borderId="0" xfId="0" applyNumberFormat="1" applyFont="1" applyAlignment="1">
      <alignment horizontal="left" vertical="center"/>
    </xf>
    <xf numFmtId="164" fontId="35" fillId="0" borderId="0" xfId="4" applyFont="1" applyFill="1" applyAlignment="1">
      <alignment horizontal="left" vertical="center" indent="1"/>
    </xf>
    <xf numFmtId="164" fontId="35" fillId="0" borderId="0" xfId="4" applyFont="1" applyFill="1" applyBorder="1" applyAlignment="1">
      <alignment horizontal="left" vertical="center" indent="1"/>
    </xf>
    <xf numFmtId="169" fontId="11" fillId="0" borderId="0" xfId="1" applyNumberFormat="1" applyFont="1" applyFill="1" applyAlignment="1">
      <alignment horizontal="right" vertical="center"/>
    </xf>
    <xf numFmtId="0" fontId="2" fillId="0" borderId="0" xfId="0" applyFont="1" applyFill="1" applyAlignment="1">
      <alignment horizontal="right" vertical="center"/>
    </xf>
    <xf numFmtId="164" fontId="2" fillId="0" borderId="0" xfId="4" applyFont="1" applyFill="1" applyAlignment="1">
      <alignment horizontal="right" vertical="center"/>
    </xf>
    <xf numFmtId="0" fontId="34" fillId="0" borderId="14"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16"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1" xfId="0" applyFont="1" applyFill="1" applyBorder="1" applyAlignment="1">
      <alignment horizontal="center" vertical="center"/>
    </xf>
    <xf numFmtId="166" fontId="10" fillId="0" borderId="3" xfId="0" applyNumberFormat="1"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1" fillId="0" borderId="0" xfId="0" applyFont="1" applyFill="1" applyAlignment="1">
      <alignment wrapText="1"/>
    </xf>
    <xf numFmtId="166" fontId="10" fillId="0" borderId="4" xfId="0" applyNumberFormat="1" applyFont="1" applyFill="1" applyBorder="1" applyAlignment="1">
      <alignment horizontal="center" vertical="center" wrapText="1"/>
    </xf>
    <xf numFmtId="166" fontId="10" fillId="0" borderId="0" xfId="0" applyNumberFormat="1" applyFont="1" applyFill="1" applyAlignment="1">
      <alignment horizontal="center" vertical="center" wrapText="1"/>
    </xf>
    <xf numFmtId="166" fontId="10" fillId="0" borderId="2"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cellXfs>
  <cellStyles count="4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ustomBuiltin="1"/>
    <cellStyle name="Note 2" xfId="45" xr:uid="{D5D8C238-8791-4564-9BB3-11231FDC0612}"/>
    <cellStyle name="Output" xfId="14" builtinId="21" customBuiltin="1"/>
    <cellStyle name="Percent" xfId="1" builtinId="5"/>
    <cellStyle name="Percent 2" xfId="2" xr:uid="{00000000-0005-0000-0000-000002000000}"/>
    <cellStyle name="Percent 2 2" xfId="3" xr:uid="{00000000-0005-0000-0000-000003000000}"/>
    <cellStyle name="Table_center" xfId="4" xr:uid="{00000000-0005-0000-0000-000004000000}"/>
    <cellStyle name="Title" xfId="5" builtinId="15" customBuiltin="1"/>
    <cellStyle name="Total" xfId="20" builtinId="25" customBuiltin="1"/>
    <cellStyle name="Warning Text" xfId="18" builtinId="11" customBuiltin="1"/>
  </cellStyles>
  <dxfs count="19">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0</xdr:col>
      <xdr:colOff>0</xdr:colOff>
      <xdr:row>48</xdr:row>
      <xdr:rowOff>123826</xdr:rowOff>
    </xdr:from>
    <xdr:to>
      <xdr:col>5</xdr:col>
      <xdr:colOff>1104900</xdr:colOff>
      <xdr:row>129</xdr:row>
      <xdr:rowOff>126999</xdr:rowOff>
    </xdr:to>
    <xdr:sp macro="" textlink="">
      <xdr:nvSpPr>
        <xdr:cNvPr id="2" name="TextBox 1">
          <a:extLst>
            <a:ext uri="{FF2B5EF4-FFF2-40B4-BE49-F238E27FC236}">
              <a16:creationId xmlns:a16="http://schemas.microsoft.com/office/drawing/2014/main" id="{8213D348-97AA-4D95-9F96-958D9656AF9B}"/>
            </a:ext>
          </a:extLst>
        </xdr:cNvPr>
        <xdr:cNvSpPr txBox="1"/>
      </xdr:nvSpPr>
      <xdr:spPr>
        <a:xfrm>
          <a:off x="0" y="7743826"/>
          <a:ext cx="6756400" cy="123936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chemeClr val="dk1"/>
              </a:solidFill>
              <a:effectLst/>
              <a:latin typeface="Avenir LT Std 65 Medium" pitchFamily="34" charset="0"/>
              <a:ea typeface="+mn-ea"/>
              <a:cs typeface="Arial" panose="020B0604020202020204" pitchFamily="34" charset="0"/>
            </a:rPr>
            <a:t>Key to abbreviations: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n.a.: Data not provided</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Explanatory notes about the content of the table	</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1. Corporate income tax rate - This table shows  'basic' (non-targeted) central, sub-central and combined (statutory) corporate income tax rates. Where a progressive (as opposed to flat) rate structure applies, the top marginal rate is shown. Further explanatory notes may be found in the Explanatory Annex.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2. Central government corporate income tax rate - shows the basic central government statutory (flat or top marginal) corporate income tax rate. Where surtax applies, the statutory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3. Adjusted central government corporate income tax rate - shows the basic central government statutory corporate income tax rate (inclusive of surtax (if any)), adjusted (if applicable) to show the net rate where the central government provides a deduction in respect of sub-central income tax.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4. Sub-central government corporate income tax rate -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5. Combined corporate income tax rate - shows the basic combined central and sub-central (statutory) corporate income tax rate given by the adjusted central government rate plus the sub-central rate.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6. Targeted corporate tax rates -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 Country-specific footnotes: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Australia: has a non-calendar tax year, the rates shown are those in effect as of 1 July. </a:t>
          </a:r>
        </a:p>
        <a:p>
          <a:pPr algn="l"/>
          <a:r>
            <a:rPr lang="en-US" sz="900">
              <a:solidFill>
                <a:schemeClr val="dk1"/>
              </a:solidFill>
              <a:effectLst/>
              <a:latin typeface="Avenir LT Std 65 Medium" pitchFamily="34" charset="0"/>
              <a:ea typeface="+mn-ea"/>
              <a:cs typeface="Arial" panose="020B0604020202020204" pitchFamily="34" charset="0"/>
            </a:rPr>
            <a:t>Belgium:</a:t>
          </a:r>
          <a:r>
            <a:rPr lang="en-US" sz="900" baseline="0">
              <a:solidFill>
                <a:schemeClr val="dk1"/>
              </a:solidFill>
              <a:effectLst/>
              <a:latin typeface="Avenir LT Std 65 Medium" pitchFamily="34" charset="0"/>
              <a:ea typeface="+mn-ea"/>
              <a:cs typeface="Arial" panose="020B0604020202020204" pitchFamily="34" charset="0"/>
            </a:rPr>
            <a:t> In 2020, the ACE rate is negative for large companies (-0,0923%). </a:t>
          </a:r>
          <a:r>
            <a:rPr lang="en-US" sz="900" b="0" i="0">
              <a:solidFill>
                <a:schemeClr val="dk1"/>
              </a:solidFill>
              <a:effectLst/>
              <a:latin typeface="Avenir LT Std 65 Medium" panose="020B0603020203020204" pitchFamily="34" charset="0"/>
              <a:ea typeface="+mn-ea"/>
              <a:cs typeface="+mn-cs"/>
            </a:rPr>
            <a:t>See Explanatory Annex for more details.</a:t>
          </a:r>
        </a:p>
        <a:p>
          <a:pPr algn="l"/>
          <a:r>
            <a:rPr lang="en-US" sz="900" b="0" i="0">
              <a:solidFill>
                <a:schemeClr val="dk1"/>
              </a:solidFill>
              <a:effectLst/>
              <a:latin typeface="Avenir LT Std 65 Medium" panose="020B0603020203020204" pitchFamily="34" charset="0"/>
              <a:ea typeface="+mn-ea"/>
              <a:cs typeface="+mn-cs"/>
            </a:rPr>
            <a:t>Chile: The 25% statutory tax rate (which has been temporarily reduced to 10% for the years 2020, 2021 and 2022) is applied under the PROPYME income tax regime. More than 50% of taxpayers are under this regime.</a:t>
          </a:r>
        </a:p>
        <a:p>
          <a:pPr algn="l"/>
          <a:r>
            <a:rPr lang="en-US" sz="900" b="0" i="0">
              <a:solidFill>
                <a:schemeClr val="dk1"/>
              </a:solidFill>
              <a:effectLst/>
              <a:latin typeface="Avenir LT Std 65 Medium" panose="020B0603020203020204" pitchFamily="34" charset="0"/>
              <a:ea typeface="+mn-ea"/>
              <a:cs typeface="+mn-cs"/>
            </a:rPr>
            <a:t>Businesses with average income in the previous 3 years lower or equal to 75.000 UF (approx. US$ 2,6 million), have a full imputation tax system (upon distribution a full credit for the corporate tax paid is offset against personal income or withholding tax), with a tax rate of 25%. This special tax regime provides flexible accounting records and instantaneous depreciation. Furthermore, owned by individuals or nonresident taxpayers can opt for a "transparency" regime, in which owners pay the final personal income or withholding tax directly, being released of corporate tax.</a:t>
          </a:r>
        </a:p>
        <a:p>
          <a:pPr algn="l"/>
          <a:r>
            <a:rPr lang="en-US" sz="900" b="0" i="0">
              <a:solidFill>
                <a:schemeClr val="dk1"/>
              </a:solidFill>
              <a:effectLst/>
              <a:latin typeface="Avenir LT Std 65 Medium" panose="020B0603020203020204" pitchFamily="34" charset="0"/>
              <a:ea typeface="+mn-ea"/>
              <a:cs typeface="+mn-cs"/>
            </a:rPr>
            <a:t>Businesses with average income in the previous 3 years over 75.000 UF, have a partially imputation tax system (upon a distribution a partial credit for the corporate tax paid may be offset against the individual personal income or withholding tax), with a corporate tax rate of 27%. Tax burden for an individual or nonresident shareholder upon a profit distribution may reach up to 44,45%, with a cap of 35% for shareholders resident on a jurisdiction with a tax treaty on income and capital with Chile.</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See</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Explanatory Annex for further details.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Colombia: Law 1943, known as Financing Law that was enacted in December 2018, established a gradual reduction of CIT tax rate until 2022. The general income tax rate for corporations and other legal entities is 33% for 2019. Then, the CIT tax rate will be 32% in 2020; 31% in 2021; and 30% as from 2022 onwards. Law 2010 of 2019 approved in December 2019 kept the adjustments introduced by Law 1943 on the income tax.</a:t>
          </a:r>
        </a:p>
        <a:p>
          <a:pPr algn="l"/>
          <a:r>
            <a:rPr lang="en-US" sz="900">
              <a:solidFill>
                <a:schemeClr val="dk1"/>
              </a:solidFill>
              <a:effectLst/>
              <a:latin typeface="Avenir LT Std 65 Medium" pitchFamily="34" charset="0"/>
              <a:ea typeface="+mn-ea"/>
              <a:cs typeface="Arial" panose="020B0604020202020204" pitchFamily="34" charset="0"/>
            </a:rPr>
            <a:t>Estonia:  from 1 January 2000, the corporate income tax is levied on distributed profits.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France: </a:t>
          </a:r>
          <a:r>
            <a:rPr lang="en-US" sz="900" b="0" i="0">
              <a:solidFill>
                <a:schemeClr val="dk1"/>
              </a:solidFill>
              <a:effectLst/>
              <a:latin typeface="Avenir LT Std 65 Medium" panose="020B0603020203020204" pitchFamily="34" charset="0"/>
              <a:ea typeface="+mn-ea"/>
              <a:cs typeface="+mn-cs"/>
            </a:rPr>
            <a:t>The standard corporate income tax rate is 31%, part of a gradual decrease.It is increased by a 3,3% surcharge (Contribution Sociale sur les Bénéfices) for companies with a turnover of at least EUR 7,630,000 on the part of their liable tax payments in excess of EUR 763,000 - resulting in an effective tax rate of 32,02% for companies that have profits above EUR 2,289,000 (assuming that this profit is entirely taxed at the standard rate).</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It does not include the local business tax (Contribution économique territoriale, which replaced the former Taxe professionnelle from January 1st 2010).</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CIT rate does not include the 3% additional contribution on distributed profits.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Germany: The rates include the regional trade tax (Gewerbesteuer) on weighted average and the solidarity surcharge.</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Hungary: </a:t>
          </a:r>
          <a:r>
            <a:rPr lang="en-US" sz="900" b="0" i="0">
              <a:solidFill>
                <a:schemeClr val="dk1"/>
              </a:solidFill>
              <a:effectLst/>
              <a:latin typeface="Avenir LT Std 65 Medium" panose="020B0603020203020204" pitchFamily="34" charset="0"/>
              <a:ea typeface="+mn-ea"/>
              <a:cs typeface="+mn-cs"/>
            </a:rPr>
            <a:t>The rates do not include the turnover based local business tax, the innovation tax, bank levy and surtax on the energy sector.</a:t>
          </a:r>
        </a:p>
        <a:p>
          <a:pPr algn="l"/>
          <a:r>
            <a:rPr lang="en-US" sz="900">
              <a:solidFill>
                <a:schemeClr val="dk1"/>
              </a:solidFill>
              <a:effectLst/>
              <a:latin typeface="Avenir LT Std 65 Medium" pitchFamily="34" charset="0"/>
              <a:ea typeface="+mn-ea"/>
              <a:cs typeface="Arial" panose="020B0604020202020204" pitchFamily="34" charset="0"/>
            </a:rPr>
            <a:t>Iceland: </a:t>
          </a:r>
          <a:r>
            <a:rPr lang="en-US" sz="900" b="0" i="0">
              <a:solidFill>
                <a:schemeClr val="dk1"/>
              </a:solidFill>
              <a:effectLst/>
              <a:latin typeface="Avenir LT Std 65 Medium" panose="020B0603020203020204" pitchFamily="34" charset="0"/>
              <a:ea typeface="+mn-ea"/>
              <a:cs typeface="+mn-cs"/>
            </a:rPr>
            <a:t>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(i) i a levy on total remuneration paid to employees at a rate of 5.5% (decreased in 2014 from 6.75% previously) and (ii) a special income tax of 6% on institutions’ corporate income tax base in excess of ISK 1 billion.</a:t>
          </a:r>
        </a:p>
        <a:p>
          <a:pPr algn="l"/>
          <a:r>
            <a:rPr lang="en-US" sz="900">
              <a:solidFill>
                <a:schemeClr val="dk1"/>
              </a:solidFill>
              <a:effectLst/>
              <a:latin typeface="Avenir LT Std 65 Medium" pitchFamily="34" charset="0"/>
              <a:ea typeface="+mn-ea"/>
              <a:cs typeface="Arial" panose="020B0604020202020204" pitchFamily="34" charset="0"/>
            </a:rPr>
            <a:t>Israel: </a:t>
          </a:r>
          <a:r>
            <a:rPr lang="en-US" sz="900" b="0" i="0">
              <a:solidFill>
                <a:schemeClr val="dk1"/>
              </a:solidFill>
              <a:effectLst/>
              <a:latin typeface="Avenir LT Std 65 Medium" panose="020B0603020203020204" pitchFamily="34" charset="0"/>
              <a:ea typeface="+mn-ea"/>
              <a:cs typeface="+mn-cs"/>
            </a:rPr>
            <a:t>Within the VAT law, Financial Institutions pay taxes on the combination of their wages and salaries and their profits. These amounts are deductible from profits in the assessment of corporate income tax.</a:t>
          </a:r>
        </a:p>
        <a:p>
          <a:pPr algn="l"/>
          <a:r>
            <a:rPr lang="en-US" sz="900" b="0" i="0">
              <a:solidFill>
                <a:schemeClr val="dk1"/>
              </a:solidFill>
              <a:effectLst/>
              <a:latin typeface="Avenir LT Std 65 Medium" panose="020B0603020203020204" pitchFamily="34" charset="0"/>
              <a:ea typeface="+mn-ea"/>
              <a:cs typeface="+mn-cs"/>
            </a:rPr>
            <a:t>Japan:</a:t>
          </a:r>
          <a:r>
            <a:rPr lang="en-US" sz="900" b="0" i="0" baseline="0">
              <a:solidFill>
                <a:schemeClr val="dk1"/>
              </a:solidFill>
              <a:effectLst/>
              <a:latin typeface="Avenir LT Std 65 Medium" panose="020B0603020203020204" pitchFamily="34" charset="0"/>
              <a:ea typeface="+mn-ea"/>
              <a:cs typeface="+mn-cs"/>
            </a:rPr>
            <a:t> Japan has a non-calendar tax year, the rates shown are those in effect as of 1 April. The combined corporate income tax rate has been reduced from 29.97% (FY2016) to 29.74% (FY2018). For 'Corporation enterprise tax' (including 'Local special corporation surtax') which is a part of sub-central corporate income tax, the tax rate applicable to corporations with capital of over JPY 100 million is applied.</a:t>
          </a:r>
        </a:p>
        <a:p>
          <a:pPr algn="l"/>
          <a:r>
            <a:rPr lang="en-US" sz="900">
              <a:solidFill>
                <a:schemeClr val="dk1"/>
              </a:solidFill>
              <a:effectLst/>
              <a:latin typeface="Avenir LT Std 65 Medium" pitchFamily="34" charset="0"/>
              <a:ea typeface="+mn-ea"/>
              <a:cs typeface="Arial" panose="020B0604020202020204" pitchFamily="34" charset="0"/>
            </a:rPr>
            <a:t>Lithuania: Additional (in addition to general CIT rate) temporary CIT rate of 5 % is applied to taxable profits of credit institutions (non-taxable amount of EUR 2 000 000 is applied). Applicable for the period 2020-2022.</a:t>
          </a:r>
        </a:p>
        <a:p>
          <a:pPr algn="l"/>
          <a:r>
            <a:rPr lang="en-US" sz="900">
              <a:solidFill>
                <a:schemeClr val="dk1"/>
              </a:solidFill>
              <a:effectLst/>
              <a:latin typeface="Avenir LT Std 65 Medium" pitchFamily="34" charset="0"/>
              <a:ea typeface="+mn-ea"/>
              <a:cs typeface="Arial" panose="020B0604020202020204" pitchFamily="34" charset="0"/>
            </a:rPr>
            <a:t>Luxembourg:  the contribution to the unemployment fund is 7%</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Netherlands: applies to taxable income over EUR 200,000</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New Zealand: has a non-calendar tax year, the rates shown are those in effect as of 1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Poland: </a:t>
          </a:r>
          <a:r>
            <a:rPr lang="en-US" sz="900" b="0" i="0">
              <a:solidFill>
                <a:schemeClr val="dk1"/>
              </a:solidFill>
              <a:effectLst/>
              <a:latin typeface="Avenir LT Std 65 Medium" panose="020B0603020203020204" pitchFamily="34" charset="0"/>
              <a:ea typeface="+mn-ea"/>
              <a:cs typeface="+mn-cs"/>
            </a:rPr>
            <a:t>There is no sub-cental government tax, however local authorities (of each level) participate in tax revenue at a given percentage for each level of local authority.</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Slovak Republic: </a:t>
          </a:r>
          <a:r>
            <a:rPr lang="en-US" sz="900" b="0" i="0">
              <a:solidFill>
                <a:schemeClr val="dk1"/>
              </a:solidFill>
              <a:effectLst/>
              <a:latin typeface="Avenir LT Std 65 Medium" panose="020B0603020203020204" pitchFamily="34" charset="0"/>
              <a:ea typeface="+mn-ea"/>
              <a:cs typeface="+mn-cs"/>
            </a:rPr>
            <a:t>As of 2014, there is a minimum tax, called tax license, at three levels: EUR 480 for small corporations, not registered to VAT; EUR 960 for small corporations, registered to VAT and EUR 2,880 for large companies (turnover over EUR 500,000). These minimum amounts have to be paid if the tax calculated on the actual taxable income is lower. The minimum tax is paid as the ordinary CIT, i.e. when tax return is filed. The difference between the minimum tax and the tax calculated based on taxable income may be carried forward and deducted from tax liability up to 3 years. Companies in the first year of existence and non-profit organizations are exempt.</a:t>
          </a:r>
        </a:p>
        <a:p>
          <a:pPr algn="l"/>
          <a:r>
            <a:rPr lang="en-US" sz="900" b="0" i="0">
              <a:solidFill>
                <a:schemeClr val="dk1"/>
              </a:solidFill>
              <a:effectLst/>
              <a:latin typeface="Avenir LT Std 65 Medium" panose="020B0603020203020204" pitchFamily="34" charset="0"/>
              <a:ea typeface="+mn-ea"/>
              <a:cs typeface="+mn-cs"/>
            </a:rPr>
            <a:t>Slovenia: </a:t>
          </a:r>
          <a:r>
            <a:rPr lang="en-US" sz="900"/>
            <a:t>A special rate of 0% applies to investment funds, pension funds and insurance undertakings for pension plans, under certain conditions. The Bank of Slovenia does not assess and pay corporate income tax. A general research and development (R&amp;D) investment incentive is represented as a deduction from the tax base of 100% of the amount invested in internal R&amp;D activities and purchase of R&amp;D services, but not exceeding the amount of the taxable base. There is also a tax incentive – a deduction from the tax base of 40% of the amount invested in equipment and intangibles, but only up to the amount of the taxable base. There are also further general tax incentives under certain conditions for entities that provide work for employees, trainees or disabled persons, as well as relief for donations and voluntary supplementary pension insurance. </a:t>
          </a:r>
          <a:r>
            <a:rPr lang="en-US" sz="900" b="0" i="0">
              <a:solidFill>
                <a:schemeClr val="dk1"/>
              </a:solidFill>
              <a:effectLst/>
              <a:latin typeface="Avenir LT Std 65 Medium" panose="020B0603020203020204" pitchFamily="34" charset="0"/>
              <a:ea typeface="+mn-ea"/>
              <a:cs typeface="+mn-cs"/>
            </a:rPr>
            <a:t>Corporate income tax is payable for the tax period corresponding to the calendar year; however, corporate taxpayers may choose their tax period to be the same as their business year, which does not necessarily equal the calendar year. In that case the taxpayer must notify the tax authority of its choice and keep in mind that the tax period chosen may not exceed a period of 12 months. The taxpayer may not change the tax period for three years. </a:t>
          </a:r>
        </a:p>
        <a:p>
          <a:pPr algn="l"/>
          <a:r>
            <a:rPr lang="en-US" sz="900">
              <a:solidFill>
                <a:schemeClr val="dk1"/>
              </a:solidFill>
              <a:effectLst/>
              <a:latin typeface="Avenir LT Std 65 Medium" pitchFamily="34" charset="0"/>
              <a:ea typeface="+mn-ea"/>
              <a:cs typeface="Arial" panose="020B0604020202020204" pitchFamily="34" charset="0"/>
            </a:rPr>
            <a:t>Switzerland: church taxes, which cannot be avoided by enterprises, are included.</a:t>
          </a:r>
        </a:p>
        <a:p>
          <a:pPr algn="l"/>
          <a:r>
            <a:rPr lang="en-US" sz="900">
              <a:solidFill>
                <a:schemeClr val="dk1"/>
              </a:solidFill>
              <a:effectLst/>
              <a:latin typeface="Avenir LT Std 65 Medium" pitchFamily="34" charset="0"/>
              <a:ea typeface="+mn-ea"/>
              <a:cs typeface="Arial" panose="020B0604020202020204" pitchFamily="34" charset="0"/>
            </a:rPr>
            <a:t>Turkey: Corporate income tax is applied at 20 % rate on corporate earnings. Taxpayers (only for income from commercial activities and agriculture in limited tax liability cases) pay advance tax at the rate of corporate tax, these payments are deducted from corporate tax of current period.</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Kingdom: has a non-calendar tax year, the rates shown are those in effect as of 5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States: </a:t>
          </a:r>
          <a:r>
            <a:rPr lang="en-US" sz="900" b="0" i="0">
              <a:solidFill>
                <a:schemeClr val="dk1"/>
              </a:solidFill>
              <a:effectLst/>
              <a:latin typeface="Avenir LT Std 65 Medium" panose="020B0603020203020204" pitchFamily="34" charset="0"/>
              <a:ea typeface="+mn-ea"/>
              <a:cs typeface="+mn-cs"/>
            </a:rPr>
            <a:t>The sub-central rate is a weighted average of corporate income tax rates for each of the 50 states plus the District of Columbia</a:t>
          </a:r>
          <a:r>
            <a:rPr lang="en-US" sz="900">
              <a:solidFill>
                <a:schemeClr val="dk1"/>
              </a:solidFill>
              <a:effectLst/>
              <a:latin typeface="Avenir LT Std 65 Medium" pitchFamily="34" charset="0"/>
              <a:ea typeface="+mn-ea"/>
              <a:cs typeface="Arial" panose="020B0604020202020204" pitchFamily="34" charset="0"/>
            </a:rPr>
            <a:t>.  See Explanatory Annex for more details.</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Source:</a:t>
          </a:r>
          <a:r>
            <a:rPr lang="en-US" sz="900">
              <a:solidFill>
                <a:schemeClr val="dk1"/>
              </a:solidFill>
              <a:effectLst/>
              <a:latin typeface="Avenir LT Std 65 Medium" pitchFamily="34" charset="0"/>
              <a:ea typeface="+mn-ea"/>
              <a:cs typeface="Arial" panose="020B0604020202020204" pitchFamily="34" charset="0"/>
            </a:rPr>
            <a:t> OECD Tax Database, Table II.1.</a:t>
          </a:r>
          <a:endParaRPr lang="en-US" sz="900">
            <a:latin typeface="Avenir LT Std 65 Medium"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19051</xdr:colOff>
      <xdr:row>46</xdr:row>
      <xdr:rowOff>57149</xdr:rowOff>
    </xdr:from>
    <xdr:to>
      <xdr:col>5</xdr:col>
      <xdr:colOff>857251</xdr:colOff>
      <xdr:row>106</xdr:row>
      <xdr:rowOff>104774</xdr:rowOff>
    </xdr:to>
    <xdr:sp macro="" textlink="">
      <xdr:nvSpPr>
        <xdr:cNvPr id="2" name="Text Box 2">
          <a:extLst>
            <a:ext uri="{FF2B5EF4-FFF2-40B4-BE49-F238E27FC236}">
              <a16:creationId xmlns:a16="http://schemas.microsoft.com/office/drawing/2014/main" id="{00000000-0008-0000-0800-000002000000}"/>
            </a:ext>
          </a:extLst>
        </xdr:cNvPr>
        <xdr:cNvSpPr txBox="1">
          <a:spLocks noChangeArrowheads="1"/>
        </xdr:cNvSpPr>
      </xdr:nvSpPr>
      <xdr:spPr bwMode="auto">
        <a:xfrm>
          <a:off x="19051" y="7820024"/>
          <a:ext cx="6381750" cy="9763125"/>
        </a:xfrm>
        <a:prstGeom prst="rect">
          <a:avLst/>
        </a:prstGeom>
        <a:solidFill>
          <a:sysClr val="window" lastClr="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 effective CIT rate can be substantially reduced by a notional allowance for corporate equity (ACE). E.g. the effective tax rate is only half the nominal tax rate when the return on equity before tax is twice the notional interest rate (3.425% in 2011). See explanatory notes for more details.</a:t>
          </a:r>
          <a:endParaRPr lang="en-GB" sz="900">
            <a:latin typeface="Arial" pitchFamily="34" charset="0"/>
            <a:ea typeface="+mn-ea"/>
            <a:cs typeface="Arial" pitchFamily="34" charset="0"/>
          </a:endParaRPr>
        </a:p>
        <a:p>
          <a:pPr marL="0" marR="0" indent="0" defTabSz="914400" rtl="0" eaLnBrk="1" fontAlgn="base" latinLnBrk="0" hangingPunct="1">
            <a:lnSpc>
              <a:spcPct val="100000"/>
            </a:lnSpc>
            <a:spcBef>
              <a:spcPts val="0"/>
            </a:spcBef>
            <a:spcAft>
              <a:spcPts val="0"/>
            </a:spcAft>
            <a:buClrTx/>
            <a:buSzTx/>
            <a:buFontTx/>
            <a:buNone/>
            <a:tabLst/>
            <a:defRPr/>
          </a:pPr>
          <a:r>
            <a:rPr lang="en-US" sz="900" b="0" i="0" baseline="0">
              <a:latin typeface="Arial" pitchFamily="34" charset="0"/>
              <a:ea typeface="+mn-ea"/>
              <a:cs typeface="Arial" pitchFamily="34" charset="0"/>
            </a:rPr>
            <a:t>(c) The Corporate Income Tax rate will be temporarily increased to 20% and 18.5% for profits earned in 2011 and 2012 respectively.    It is one of the measures contained in Law 20.455, which was enacted to raise finance for the reconstruction of the country hit by an earthquake in February 2010. </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(d)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The rates include a surcharge, but does not include the local business tax (Contribution</a:t>
          </a:r>
          <a:r>
            <a:rPr lang="en-US" sz="900" b="0" i="0" baseline="0">
              <a:latin typeface="Arial" pitchFamily="34" charset="0"/>
              <a:ea typeface="+mn-ea"/>
              <a:cs typeface="Arial" pitchFamily="34" charset="0"/>
            </a:rPr>
            <a:t> économique territoriale, a new tax replacing the former </a:t>
          </a:r>
          <a:r>
            <a:rPr lang="en-US" sz="900" b="0" i="0">
              <a:latin typeface="Arial" pitchFamily="34" charset="0"/>
              <a:ea typeface="+mn-ea"/>
              <a:cs typeface="Arial" pitchFamily="34" charset="0"/>
            </a:rPr>
            <a:t>Taxe professionnelle</a:t>
          </a:r>
          <a:r>
            <a:rPr lang="en-US" sz="900" b="0" i="0" baseline="0">
              <a:latin typeface="Arial" pitchFamily="34" charset="0"/>
              <a:ea typeface="+mn-ea"/>
              <a:cs typeface="Arial" pitchFamily="34" charset="0"/>
            </a:rPr>
            <a:t> from January 1st 2011</a:t>
          </a:r>
          <a:r>
            <a:rPr lang="en-US" sz="900" b="0" i="0">
              <a:latin typeface="Arial" pitchFamily="34" charset="0"/>
              <a:ea typeface="+mn-ea"/>
              <a:cs typeface="Arial" pitchFamily="34" charset="0"/>
            </a:rPr>
            <a:t>) or the turnover based solidarity tax (Contribution de Solidarité). More information on the surcharge is included as a comment.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(g)</a:t>
          </a:r>
          <a:r>
            <a:rPr lang="en-US" sz="900" b="0" i="0" baseline="0">
              <a:latin typeface="Arial" pitchFamily="34" charset="0"/>
              <a:ea typeface="+mn-ea"/>
              <a:cs typeface="Arial" pitchFamily="34" charset="0"/>
            </a:rPr>
            <a:t> T</a:t>
          </a:r>
          <a:r>
            <a:rPr lang="en-GB" sz="900" b="0" i="0" baseline="0">
              <a:latin typeface="Arial" pitchFamily="34" charset="0"/>
              <a:ea typeface="+mn-ea"/>
              <a:cs typeface="Arial" pitchFamily="34" charset="0"/>
            </a:rPr>
            <a:t>he rates do not include the turnover based local business tax, the innovation tax, temporary sectoral taxes on corporations in the financial sector, energy sector, telecommunication and retail sectors.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a:t>
          </a:r>
          <a:r>
            <a:rPr lang="en-US" sz="900" b="1" i="0">
              <a:latin typeface="Arial" pitchFamily="34" charset="0"/>
              <a:ea typeface="+mn-ea"/>
              <a:cs typeface="Arial" pitchFamily="34" charset="0"/>
            </a:rPr>
            <a:t> </a:t>
          </a:r>
          <a:r>
            <a:rPr lang="en-US" sz="900" b="0" i="0">
              <a:latin typeface="Arial" pitchFamily="34" charset="0"/>
              <a:ea typeface="+mn-ea"/>
              <a:cs typeface="Arial" pitchFamily="34" charset="0"/>
            </a:rPr>
            <a:t>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These rates do not include the regional business tax (Imposta Regionale sulle Attività Produttive; IRAP). See explanatory notes for more details.</a:t>
          </a:r>
        </a:p>
        <a:p>
          <a:pPr rtl="0" eaLnBrk="1" fontAlgn="auto" latinLnBrk="0" hangingPunct="1"/>
          <a:r>
            <a:rPr lang="en-US" sz="900" b="0" i="0">
              <a:latin typeface="Arial" pitchFamily="34" charset="0"/>
              <a:ea typeface="+mn-ea"/>
              <a:cs typeface="Arial" pitchFamily="34" charset="0"/>
            </a:rPr>
            <a:t>(j) The contribution to the unemployment fund increased by 1% up to 5% (up from 4% in 2010)</a:t>
          </a:r>
          <a:endParaRPr lang="en-GB" sz="900" b="1">
            <a:latin typeface="Arial" pitchFamily="34" charset="0"/>
            <a:ea typeface="+mn-ea"/>
            <a:cs typeface="Arial" pitchFamily="34" charset="0"/>
          </a:endParaRPr>
        </a:p>
        <a:p>
          <a:pPr rtl="0" eaLnBrk="1" fontAlgn="auto" latinLnBrk="0" hangingPunct="1"/>
          <a:r>
            <a:rPr lang="en-US" sz="900" b="0" i="0" baseline="0">
              <a:latin typeface="Arial" pitchFamily="34" charset="0"/>
              <a:ea typeface="+mn-ea"/>
              <a:cs typeface="Arial" pitchFamily="34" charset="0"/>
            </a:rPr>
            <a:t>(k) Applies to taxable income over EUR 200,000.</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New Zealand</a:t>
          </a:r>
          <a:r>
            <a:rPr lang="en-US" sz="900" b="0" i="0" baseline="0">
              <a:latin typeface="Arial" pitchFamily="34" charset="0"/>
              <a:ea typeface="+mn-ea"/>
              <a:cs typeface="Arial" pitchFamily="34" charset="0"/>
            </a:rPr>
            <a:t> 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(m) There is no sub-cental government tax, however local authorities (of each level) participate in tax revenue at a given percentage for each level of local authority. </a:t>
          </a:r>
          <a:endParaRPr lang="en-GB" sz="900">
            <a:latin typeface="Arial" pitchFamily="34" charset="0"/>
            <a:ea typeface="+mn-ea"/>
            <a:cs typeface="Arial" pitchFamily="34" charset="0"/>
          </a:endParaRPr>
        </a:p>
        <a:p>
          <a:pPr rtl="0" eaLnBrk="1" fontAlgn="auto" latinLnBrk="0" hangingPunct="1"/>
          <a:r>
            <a:rPr lang="en-US" sz="900" b="0" i="0" baseline="0">
              <a:latin typeface="Arial" pitchFamily="34" charset="0"/>
              <a:ea typeface="+mn-ea"/>
              <a:cs typeface="Arial" pitchFamily="34" charset="0"/>
            </a:rPr>
            <a:t>(n) Since 2009, two general tax rates are applied at a Central Government Level. A general tax rate of 12,5% will be applied for the first € 12500 of taxable income and a 25% tax rate will be applied for the remaining amount of taxable income (when the total taxable income exceeds € 12500)</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(o)</a:t>
          </a:r>
          <a:r>
            <a:rPr lang="en-US" sz="900" b="0" i="0" baseline="0">
              <a:latin typeface="Arial" pitchFamily="34" charset="0"/>
              <a:ea typeface="+mn-ea"/>
              <a:cs typeface="Arial" pitchFamily="34" charset="0"/>
            </a:rPr>
            <a:t> C</a:t>
          </a:r>
          <a:r>
            <a:rPr lang="en-US" sz="900" b="0" i="0">
              <a:latin typeface="Arial" pitchFamily="34" charset="0"/>
              <a:ea typeface="+mn-ea"/>
              <a:cs typeface="Arial" pitchFamily="34" charset="0"/>
            </a:rPr>
            <a:t>hurch taxes, which cannot be avoided by enterprises, are included.</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(p)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(q)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xdr:colOff>
      <xdr:row>46</xdr:row>
      <xdr:rowOff>57149</xdr:rowOff>
    </xdr:from>
    <xdr:to>
      <xdr:col>5</xdr:col>
      <xdr:colOff>723900</xdr:colOff>
      <xdr:row>104</xdr:row>
      <xdr:rowOff>28574</xdr:rowOff>
    </xdr:to>
    <xdr:sp macro="" textlink="">
      <xdr:nvSpPr>
        <xdr:cNvPr id="2" name="Text Box 2">
          <a:extLst>
            <a:ext uri="{FF2B5EF4-FFF2-40B4-BE49-F238E27FC236}">
              <a16:creationId xmlns:a16="http://schemas.microsoft.com/office/drawing/2014/main" id="{00000000-0008-0000-0900-000002000000}"/>
            </a:ext>
          </a:extLst>
        </xdr:cNvPr>
        <xdr:cNvSpPr txBox="1">
          <a:spLocks noChangeArrowheads="1"/>
        </xdr:cNvSpPr>
      </xdr:nvSpPr>
      <xdr:spPr bwMode="auto">
        <a:xfrm>
          <a:off x="19050" y="7820024"/>
          <a:ext cx="5972175" cy="9363075"/>
        </a:xfrm>
        <a:prstGeom prst="rect">
          <a:avLst/>
        </a:prstGeom>
        <a:solidFill>
          <a:sysClr val="window" lastClr="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 effective CIT rate can be substantially reduced by a notional allowance for corporate equity (ACE). E.g. the effective tax rate is only half the nominal tax rate when the return on equity before tax is twice the notional interest rate (3.8% in 2010). See explanatory notes for more details.</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(c)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(d)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 rates include a surcharge, but does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(g) T</a:t>
          </a:r>
          <a:r>
            <a:rPr lang="en-GB" sz="900" b="0" i="0" baseline="0">
              <a:latin typeface="Arial" pitchFamily="34" charset="0"/>
              <a:ea typeface="+mn-ea"/>
              <a:cs typeface="Arial" pitchFamily="34" charset="0"/>
            </a:rPr>
            <a:t>he rates do not include the turnover based local business tax, the innovation tax, temporary sectoral taxes on corporations in the financial sector, energy sector, telecommunication and retail sectors.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baseline="0">
              <a:latin typeface="Arial" pitchFamily="34" charset="0"/>
              <a:ea typeface="+mn-ea"/>
              <a:cs typeface="Arial" pitchFamily="34" charset="0"/>
            </a:rPr>
            <a:t>(j) Applies to taxable income over EUR 200,000.</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There is no sub-cental government tax, however local authorities (of each level) participate in tax revenue at a given percentage for each level of local authority. </a:t>
          </a:r>
          <a:endParaRPr lang="en-GB" sz="900">
            <a:latin typeface="Arial" pitchFamily="34" charset="0"/>
            <a:cs typeface="Arial" pitchFamily="34" charset="0"/>
          </a:endParaRPr>
        </a:p>
        <a:p>
          <a:pPr rtl="0" eaLnBrk="1" fontAlgn="auto" latinLnBrk="0" hangingPunct="1"/>
          <a:r>
            <a:rPr lang="en-US" sz="900" b="0" i="0" baseline="0">
              <a:latin typeface="Arial" pitchFamily="34" charset="0"/>
              <a:ea typeface="+mn-ea"/>
              <a:cs typeface="Arial" pitchFamily="34" charset="0"/>
            </a:rPr>
            <a:t>(m) Since 2009, two general tax rates are applied at a Central Government Level. A general tax rate of 12,5% will be applied for the first € 12500 of taxable income and a 25% tax rate will be applied for the remaining amount of taxable income (when the total taxable income exceeds € 12500)</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(n) Church taxes, which cannot be avoided by enterprises, are included.</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(o)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(p)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19051</xdr:colOff>
      <xdr:row>46</xdr:row>
      <xdr:rowOff>57149</xdr:rowOff>
    </xdr:from>
    <xdr:to>
      <xdr:col>5</xdr:col>
      <xdr:colOff>790575</xdr:colOff>
      <xdr:row>102</xdr:row>
      <xdr:rowOff>66674</xdr:rowOff>
    </xdr:to>
    <xdr:sp macro="" textlink="">
      <xdr:nvSpPr>
        <xdr:cNvPr id="2" name="Text Box 2">
          <a:extLst>
            <a:ext uri="{FF2B5EF4-FFF2-40B4-BE49-F238E27FC236}">
              <a16:creationId xmlns:a16="http://schemas.microsoft.com/office/drawing/2014/main" id="{00000000-0008-0000-0A00-000002000000}"/>
            </a:ext>
          </a:extLst>
        </xdr:cNvPr>
        <xdr:cNvSpPr txBox="1">
          <a:spLocks noChangeArrowheads="1"/>
        </xdr:cNvSpPr>
      </xdr:nvSpPr>
      <xdr:spPr bwMode="auto">
        <a:xfrm>
          <a:off x="19051" y="7800974"/>
          <a:ext cx="6276974" cy="9077325"/>
        </a:xfrm>
        <a:prstGeom prst="rect">
          <a:avLst/>
        </a:prstGeom>
        <a:solidFill>
          <a:sysClr val="window" lastClr="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 effective CIT rate can be substantially reduced by a notional allowance for corporate equity (ACE). E.g. the effective tax rate is only half the nominal tax rate when the return on equity before tax is twice the notional interest rate (4.473% in 2009). See explanatory notes for more details.</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(c)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(d)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The rates include a surcharge, but does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a:t>
          </a:r>
          <a:r>
            <a:rPr lang="en-US" sz="900" b="0" i="0" baseline="0">
              <a:latin typeface="Arial" pitchFamily="34" charset="0"/>
              <a:ea typeface="+mn-ea"/>
              <a:cs typeface="Arial" pitchFamily="34" charset="0"/>
            </a:rPr>
            <a:t> 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The rates do not include the turnover based local business tax, the innovation tax, the credit institutions' surtax and the energy suppliers' surtax.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a:t>
          </a:r>
          <a:r>
            <a:rPr lang="en-US" sz="900" b="1" i="0">
              <a:latin typeface="Arial" pitchFamily="34" charset="0"/>
              <a:ea typeface="+mn-ea"/>
              <a:cs typeface="Arial" pitchFamily="34" charset="0"/>
            </a:rPr>
            <a:t> </a:t>
          </a:r>
          <a:r>
            <a:rPr lang="en-US" sz="900" b="0" i="0">
              <a:latin typeface="Arial" pitchFamily="34" charset="0"/>
              <a:ea typeface="+mn-ea"/>
              <a:cs typeface="Arial" pitchFamily="34" charset="0"/>
            </a:rPr>
            <a:t>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These rates do not include the regional business tax (Imposta Regionale sulle Attività Produttive; IRAP). See explanatory notes for more details.</a:t>
          </a:r>
          <a:endParaRPr lang="en-GB" sz="900">
            <a:latin typeface="Arial" pitchFamily="34" charset="0"/>
            <a:cs typeface="Arial" pitchFamily="34" charset="0"/>
          </a:endParaRPr>
        </a:p>
        <a:p>
          <a:pPr rtl="0" eaLnBrk="1" fontAlgn="auto" latinLnBrk="0" hangingPunct="1"/>
          <a:r>
            <a:rPr lang="en-US" sz="900" b="0" i="0" baseline="0">
              <a:latin typeface="Arial" pitchFamily="34" charset="0"/>
              <a:ea typeface="+mn-ea"/>
              <a:cs typeface="Arial" pitchFamily="34" charset="0"/>
            </a:rPr>
            <a:t>(j) Applies to taxable income over EUR 200,000.</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here is no sub-cental government tax, however local authorities (of each level) participate in tax revenue at a given percentage for each level of local authority. </a:t>
          </a:r>
        </a:p>
        <a:p>
          <a:pPr rtl="0" eaLnBrk="1" fontAlgn="auto" latinLnBrk="0" hangingPunct="1"/>
          <a:r>
            <a:rPr lang="en-US" sz="900" b="0" i="0" baseline="0">
              <a:latin typeface="Arial" pitchFamily="34" charset="0"/>
              <a:ea typeface="+mn-ea"/>
              <a:cs typeface="Arial" pitchFamily="34" charset="0"/>
            </a:rPr>
            <a:t>(m) Since 2009, two general tax rates are applied at a Central Government Level. A general tax rate of 12,5% will be applied for the first € 12500 of taxable income and a 25% tax rate will be applied for the remaining amount of taxable income (when the total taxable income exceeds € 12500)</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(n) Church taxes, which cannot be avoided by enterprises, are included.</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(o)</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(p)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base"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51290</xdr:colOff>
      <xdr:row>45</xdr:row>
      <xdr:rowOff>145724</xdr:rowOff>
    </xdr:from>
    <xdr:to>
      <xdr:col>5</xdr:col>
      <xdr:colOff>704850</xdr:colOff>
      <xdr:row>102</xdr:row>
      <xdr:rowOff>123825</xdr:rowOff>
    </xdr:to>
    <xdr:sp macro="" textlink="">
      <xdr:nvSpPr>
        <xdr:cNvPr id="2" name="Text Box 2">
          <a:extLst>
            <a:ext uri="{FF2B5EF4-FFF2-40B4-BE49-F238E27FC236}">
              <a16:creationId xmlns:a16="http://schemas.microsoft.com/office/drawing/2014/main" id="{00000000-0008-0000-0B00-000002000000}"/>
            </a:ext>
          </a:extLst>
        </xdr:cNvPr>
        <xdr:cNvSpPr txBox="1">
          <a:spLocks noChangeArrowheads="1"/>
        </xdr:cNvSpPr>
      </xdr:nvSpPr>
      <xdr:spPr bwMode="auto">
        <a:xfrm>
          <a:off x="51290" y="7727624"/>
          <a:ext cx="5778010" cy="9207826"/>
        </a:xfrm>
        <a:prstGeom prst="rect">
          <a:avLst/>
        </a:prstGeom>
        <a:solidFill>
          <a:sysClr val="window" lastClr="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 effective CIT rate can be substantially reduced by a notional allowance for corporate equity (ACE). E.g. the effective tax rate is only half the nominal tax rate when the return on equity before tax is twice the notional interest rate (4.307% in 2008). See explanatory notes for more details.</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(c)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(d)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The rates include a surcharge, but does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The rates do not include the turnover based local business tax,</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the innovation tax and the credit institutions '</a:t>
          </a:r>
          <a:r>
            <a:rPr lang="en-US" sz="900" b="0" i="0" baseline="0">
              <a:latin typeface="Arial" pitchFamily="34" charset="0"/>
              <a:ea typeface="+mn-ea"/>
              <a:cs typeface="Arial" pitchFamily="34" charset="0"/>
            </a:rPr>
            <a:t> surtax</a:t>
          </a:r>
          <a:r>
            <a:rPr lang="en-US" sz="900" b="0" i="0">
              <a:latin typeface="Arial" pitchFamily="34" charset="0"/>
              <a:ea typeface="+mn-ea"/>
              <a:cs typeface="Arial" pitchFamily="34" charset="0"/>
            </a:rPr>
            <a: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these rates do not include the regional business tax (Imposta Regionale sulle Attività Produttive; IRAP). See explanatory notes for more details.</a:t>
          </a:r>
        </a:p>
        <a:p>
          <a:pPr rtl="0" eaLnBrk="1" fontAlgn="auto" latinLnBrk="0" hangingPunct="1"/>
          <a:r>
            <a:rPr lang="en-US" sz="900" b="0" i="0" baseline="0">
              <a:latin typeface="Arial" pitchFamily="34" charset="0"/>
              <a:ea typeface="+mn-ea"/>
              <a:cs typeface="Arial" pitchFamily="34" charset="0"/>
            </a:rPr>
            <a:t>(j) Applies to taxable income over EUR 275,000</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There is no sub-cental government tax, however local authorities (of each level) participate in tax revenue at a given percentage for each level of local authority.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(m)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(n)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(o)</a:t>
          </a:r>
          <a:r>
            <a:rPr lang="en-US" sz="900" b="0" i="0" baseline="0">
              <a:latin typeface="Arial" pitchFamily="34" charset="0"/>
              <a:ea typeface="+mn-ea"/>
              <a:cs typeface="Arial" pitchFamily="34" charset="0"/>
            </a:rPr>
            <a:t> 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xdr:colOff>
      <xdr:row>46</xdr:row>
      <xdr:rowOff>57150</xdr:rowOff>
    </xdr:from>
    <xdr:to>
      <xdr:col>5</xdr:col>
      <xdr:colOff>714375</xdr:colOff>
      <xdr:row>103</xdr:row>
      <xdr:rowOff>0</xdr:rowOff>
    </xdr:to>
    <xdr:sp macro="" textlink="">
      <xdr:nvSpPr>
        <xdr:cNvPr id="11266" name="Text Box 2">
          <a:extLst>
            <a:ext uri="{FF2B5EF4-FFF2-40B4-BE49-F238E27FC236}">
              <a16:creationId xmlns:a16="http://schemas.microsoft.com/office/drawing/2014/main" id="{00000000-0008-0000-0C00-0000022C0000}"/>
            </a:ext>
          </a:extLst>
        </xdr:cNvPr>
        <xdr:cNvSpPr txBox="1">
          <a:spLocks noChangeArrowheads="1"/>
        </xdr:cNvSpPr>
      </xdr:nvSpPr>
      <xdr:spPr bwMode="auto">
        <a:xfrm>
          <a:off x="19050" y="7762875"/>
          <a:ext cx="5895975" cy="9172575"/>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(b) The effective CIT rate can be substantially reduced by a notional allowance for corporate equity (ACE). E.g. the effective tax rate is only half the nominal tax rate when the return on equity before tax is twice the notional interest rate (3.781% in 2007). See explanatory notes for more details.</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(c)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(d)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The rates include a surcharge, but does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 rates do not include the turnover based local business tax,</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the innovation tax and the credit institutions '</a:t>
          </a:r>
          <a:r>
            <a:rPr lang="en-US" sz="900" b="0" i="0" baseline="0">
              <a:latin typeface="Arial" pitchFamily="34" charset="0"/>
              <a:ea typeface="+mn-ea"/>
              <a:cs typeface="Arial" pitchFamily="34" charset="0"/>
            </a:rPr>
            <a:t> surtax</a:t>
          </a:r>
          <a:r>
            <a:rPr lang="en-US" sz="900" b="0" i="0">
              <a:latin typeface="Arial" pitchFamily="34" charset="0"/>
              <a:ea typeface="+mn-ea"/>
              <a:cs typeface="Arial" pitchFamily="34" charset="0"/>
            </a:rPr>
            <a: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(k) There is no sub-cental government tax, however local authorities (of each level) participate in tax revenue at a given percentage for each level of local authority.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(m)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(n)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46</xdr:row>
      <xdr:rowOff>57150</xdr:rowOff>
    </xdr:from>
    <xdr:to>
      <xdr:col>6</xdr:col>
      <xdr:colOff>0</xdr:colOff>
      <xdr:row>105</xdr:row>
      <xdr:rowOff>76200</xdr:rowOff>
    </xdr:to>
    <xdr:sp macro="" textlink="">
      <xdr:nvSpPr>
        <xdr:cNvPr id="10245" name="Text Box 5">
          <a:extLst>
            <a:ext uri="{FF2B5EF4-FFF2-40B4-BE49-F238E27FC236}">
              <a16:creationId xmlns:a16="http://schemas.microsoft.com/office/drawing/2014/main" id="{00000000-0008-0000-0D00-000005280000}"/>
            </a:ext>
          </a:extLst>
        </xdr:cNvPr>
        <xdr:cNvSpPr txBox="1">
          <a:spLocks noChangeArrowheads="1"/>
        </xdr:cNvSpPr>
      </xdr:nvSpPr>
      <xdr:spPr bwMode="auto">
        <a:xfrm>
          <a:off x="19050" y="7800975"/>
          <a:ext cx="6219825" cy="9572625"/>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p>
        <a:p>
          <a:pPr rtl="0" eaLnBrk="1" fontAlgn="auto" latinLnBrk="0" hangingPunct="1"/>
          <a:r>
            <a:rPr lang="en-US" sz="900" b="0" i="0">
              <a:latin typeface="Arial" pitchFamily="34" charset="0"/>
              <a:ea typeface="+mn-ea"/>
              <a:cs typeface="Arial" pitchFamily="34" charset="0"/>
            </a:rPr>
            <a:t>(b) The effective CIT rate can be substantially reduced by a notional allowance for corporate equity (ACE). E.g. the effective tax rate is only half the nominal tax rate when the return on equity before tax is twice the notional interest rate (3.442% in 2006). See explanatory notes for more details.</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(c)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(d)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 rates include a surcharge, but does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The rates do not include the turnover based local business tax,</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the innovation tax and the special tax payable by credit institutions and financial enterprises.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New Zealand </a:t>
          </a:r>
          <a:r>
            <a:rPr lang="en-US" sz="900" b="0" i="0" baseline="0">
              <a:latin typeface="Arial" pitchFamily="34" charset="0"/>
              <a:ea typeface="+mn-ea"/>
              <a:cs typeface="Arial" pitchFamily="34" charset="0"/>
            </a:rPr>
            <a:t>has a non-calendar tax year. The rates shown are those in effect as of 1 April.</a:t>
          </a: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(k) There is no sub-cental government tax, however local authorities (of each level) participate in tax revenue at a given percentage for each level of local authority.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p>
        <a:p>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Arial" pitchFamily="34" charset="0"/>
              <a:ea typeface="+mn-ea"/>
              <a:cs typeface="Arial" pitchFamily="34" charset="0"/>
            </a:rPr>
            <a:t>(m) From 21 June 2006 onwards, the corporate income tax rate was reduced from 30% to 20%. The rate of 20% will be applied to the corporate profits earned in 2006.</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(n)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(o)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46</xdr:row>
      <xdr:rowOff>0</xdr:rowOff>
    </xdr:from>
    <xdr:to>
      <xdr:col>5</xdr:col>
      <xdr:colOff>714375</xdr:colOff>
      <xdr:row>98</xdr:row>
      <xdr:rowOff>76200</xdr:rowOff>
    </xdr:to>
    <xdr:sp macro="" textlink="">
      <xdr:nvSpPr>
        <xdr:cNvPr id="8193" name="Text Box 1">
          <a:extLst>
            <a:ext uri="{FF2B5EF4-FFF2-40B4-BE49-F238E27FC236}">
              <a16:creationId xmlns:a16="http://schemas.microsoft.com/office/drawing/2014/main" id="{00000000-0008-0000-0E00-000001200000}"/>
            </a:ext>
          </a:extLst>
        </xdr:cNvPr>
        <xdr:cNvSpPr txBox="1">
          <a:spLocks noChangeArrowheads="1"/>
        </xdr:cNvSpPr>
      </xdr:nvSpPr>
      <xdr:spPr bwMode="auto">
        <a:xfrm>
          <a:off x="0" y="7610475"/>
          <a:ext cx="5810250" cy="8496300"/>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lnSpc>
              <a:spcPts val="1100"/>
            </a:lnSpc>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(b)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(c)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hese are the rates applying to income earned in 2005, to be liquidated in 2006.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The rates do not include the turnover based local business tax,</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the innovation tax and the special tax payable by credit institutions and financial enterprises.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a:t>
          </a:r>
          <a:r>
            <a:rPr lang="en-US" sz="900" b="0" i="0" baseline="0">
              <a:latin typeface="Arial" pitchFamily="34" charset="0"/>
              <a:ea typeface="+mn-ea"/>
              <a:cs typeface="Arial" pitchFamily="34" charset="0"/>
            </a:rPr>
            <a:t>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lnSpc>
              <a:spcPts val="1200"/>
            </a:lnSpc>
          </a:pPr>
          <a:r>
            <a:rPr lang="en-US" sz="900" b="0" i="0">
              <a:latin typeface="Arial" pitchFamily="34" charset="0"/>
              <a:ea typeface="+mn-ea"/>
              <a:cs typeface="Arial" pitchFamily="34" charset="0"/>
            </a:rPr>
            <a:t>(k)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lnSpc>
              <a:spcPts val="1200"/>
            </a:lnSpc>
          </a:pPr>
          <a:r>
            <a:rPr lang="en-US" sz="900" b="0" i="0">
              <a:latin typeface="Arial" pitchFamily="34" charset="0"/>
              <a:ea typeface="+mn-ea"/>
              <a:cs typeface="Arial" pitchFamily="34" charset="0"/>
            </a:rPr>
            <a:t>(l)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lnSpc>
              <a:spcPts val="1200"/>
            </a:lnSpc>
          </a:pPr>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lnSpc>
              <a:spcPts val="1200"/>
            </a:lnSpc>
          </a:pPr>
          <a:endParaRPr lang="en-US" sz="900" b="0" i="0">
            <a:latin typeface="Arial" pitchFamily="34" charset="0"/>
            <a:ea typeface="+mn-ea"/>
            <a:cs typeface="Arial" pitchFamily="34" charset="0"/>
          </a:endParaRPr>
        </a:p>
        <a:p>
          <a:pPr algn="just" rtl="0">
            <a:lnSpc>
              <a:spcPts val="1100"/>
            </a:lnSpc>
            <a:defRPr sz="1000"/>
          </a:pPr>
          <a:endParaRPr lang="en-US" sz="900" b="0" i="0" strike="noStrike">
            <a:solidFill>
              <a:srgbClr val="000000"/>
            </a:solidFill>
            <a:latin typeface="Arial" pitchFamily="34" charset="0"/>
            <a:cs typeface="Arial" pitchFamily="34" charset="0"/>
          </a:endParaRPr>
        </a:p>
        <a:p>
          <a:pPr algn="just" rtl="0">
            <a:lnSpc>
              <a:spcPts val="1000"/>
            </a:lnSpc>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46</xdr:row>
      <xdr:rowOff>50691</xdr:rowOff>
    </xdr:from>
    <xdr:to>
      <xdr:col>5</xdr:col>
      <xdr:colOff>676275</xdr:colOff>
      <xdr:row>98</xdr:row>
      <xdr:rowOff>133351</xdr:rowOff>
    </xdr:to>
    <xdr:sp macro="" textlink="">
      <xdr:nvSpPr>
        <xdr:cNvPr id="7169" name="Text Box 1">
          <a:extLst>
            <a:ext uri="{FF2B5EF4-FFF2-40B4-BE49-F238E27FC236}">
              <a16:creationId xmlns:a16="http://schemas.microsoft.com/office/drawing/2014/main" id="{00000000-0008-0000-0F00-0000011C0000}"/>
            </a:ext>
          </a:extLst>
        </xdr:cNvPr>
        <xdr:cNvSpPr txBox="1">
          <a:spLocks noChangeArrowheads="1"/>
        </xdr:cNvSpPr>
      </xdr:nvSpPr>
      <xdr:spPr bwMode="auto">
        <a:xfrm>
          <a:off x="0" y="7661166"/>
          <a:ext cx="5743575" cy="8502760"/>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(b)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(c)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hese are the rates applying to income earned in 2004, to be liquidated in 2005	.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The rates do not include the turnover based local business tax and the innovation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46</xdr:row>
      <xdr:rowOff>76200</xdr:rowOff>
    </xdr:from>
    <xdr:to>
      <xdr:col>5</xdr:col>
      <xdr:colOff>714375</xdr:colOff>
      <xdr:row>98</xdr:row>
      <xdr:rowOff>152400</xdr:rowOff>
    </xdr:to>
    <xdr:sp macro="" textlink="">
      <xdr:nvSpPr>
        <xdr:cNvPr id="4097" name="Text Box 1">
          <a:extLst>
            <a:ext uri="{FF2B5EF4-FFF2-40B4-BE49-F238E27FC236}">
              <a16:creationId xmlns:a16="http://schemas.microsoft.com/office/drawing/2014/main" id="{00000000-0008-0000-1000-000001100000}"/>
            </a:ext>
          </a:extLst>
        </xdr:cNvPr>
        <xdr:cNvSpPr txBox="1">
          <a:spLocks noChangeArrowheads="1"/>
        </xdr:cNvSpPr>
      </xdr:nvSpPr>
      <xdr:spPr bwMode="auto">
        <a:xfrm>
          <a:off x="19050" y="7705725"/>
          <a:ext cx="5819775" cy="8496300"/>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(b)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(c)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hese are the rates applying to income earned in 2003, to be liquidated in 2004.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The rates do not include the turnover based local business tax .</a:t>
          </a:r>
          <a:endParaRPr lang="en-GB" sz="900">
            <a:latin typeface="Arial" pitchFamily="34" charset="0"/>
            <a:ea typeface="+mn-ea"/>
            <a:cs typeface="Arial" pitchFamily="34" charset="0"/>
          </a:endParaRPr>
        </a:p>
        <a:p>
          <a:pPr rtl="0" eaLnBrk="1" fontAlgn="auto" latinLnBrk="0" hangingPunct="1"/>
          <a:r>
            <a:rPr lang="en-US" sz="900" b="0" i="0" baseline="0">
              <a:latin typeface="Arial" pitchFamily="34" charset="0"/>
              <a:ea typeface="+mn-ea"/>
              <a:cs typeface="Arial" pitchFamily="34" charset="0"/>
            </a:rPr>
            <a:t>(g) Within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47625</xdr:colOff>
      <xdr:row>46</xdr:row>
      <xdr:rowOff>47626</xdr:rowOff>
    </xdr:from>
    <xdr:to>
      <xdr:col>5</xdr:col>
      <xdr:colOff>790575</xdr:colOff>
      <xdr:row>99</xdr:row>
      <xdr:rowOff>1</xdr:rowOff>
    </xdr:to>
    <xdr:sp macro="" textlink="">
      <xdr:nvSpPr>
        <xdr:cNvPr id="3085" name="Text Box 13">
          <a:extLst>
            <a:ext uri="{FF2B5EF4-FFF2-40B4-BE49-F238E27FC236}">
              <a16:creationId xmlns:a16="http://schemas.microsoft.com/office/drawing/2014/main" id="{00000000-0008-0000-1100-00000D0C0000}"/>
            </a:ext>
          </a:extLst>
        </xdr:cNvPr>
        <xdr:cNvSpPr txBox="1">
          <a:spLocks noChangeArrowheads="1"/>
        </xdr:cNvSpPr>
      </xdr:nvSpPr>
      <xdr:spPr bwMode="auto">
        <a:xfrm>
          <a:off x="47625" y="7372351"/>
          <a:ext cx="6457950" cy="8534400"/>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base" latinLnBrk="0" hangingPunct="1"/>
          <a:r>
            <a:rPr lang="en-US" sz="900" b="0" i="0" baseline="0">
              <a:latin typeface="Arial" pitchFamily="34" charset="0"/>
              <a:ea typeface="+mn-ea"/>
              <a:cs typeface="Arial" pitchFamily="34" charset="0"/>
            </a:rPr>
            <a:t>(b)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(c)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hese are the rates applying to income earned in 2002, to be liquidated in 2003.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The rates do not include the turnover based local business tax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47</xdr:row>
      <xdr:rowOff>123827</xdr:rowOff>
    </xdr:from>
    <xdr:to>
      <xdr:col>5</xdr:col>
      <xdr:colOff>1104900</xdr:colOff>
      <xdr:row>116</xdr:row>
      <xdr:rowOff>9525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7734302"/>
          <a:ext cx="6772275" cy="104965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chemeClr val="dk1"/>
              </a:solidFill>
              <a:effectLst/>
              <a:latin typeface="Avenir LT Std 65 Medium" pitchFamily="34" charset="0"/>
              <a:ea typeface="+mn-ea"/>
              <a:cs typeface="Arial" panose="020B0604020202020204" pitchFamily="34" charset="0"/>
            </a:rPr>
            <a:t>Key to abbreviations: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n.a.: Data not provided</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Explanatory notes about the content of the table	</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1. Corporate income tax rate - This table shows  'basic' (non-targeted) central, sub-central and combined (statutory) corporate income tax rates. Where a progressive (as opposed to flat) rate structure applies, the top marginal rate is shown. Further explanatory notes may be found in the Explanatory Annex.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2. Central government corporate income tax rate - shows the basic central government statutory (flat or top marginal) corporate income tax rate. Where surtax applies, the statutory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3. Adjusted central government corporate income tax rate - shows the basic central government statutory corporate income tax rate (inclusive of surtax (if any)), adjusted (if applicable) to show the net rate where the central government provides a deduction in respect of sub-central income tax.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4. Sub-central government corporate income tax rate -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5. Combined corporate income tax rate - shows the basic combined central and sub-central (statutory) corporate income tax rate given by the adjusted central government rate plus the sub-central rate.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6. Targeted corporate tax rates -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 Country-specific footnotes: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Australia: has a non-calendar tax year, the rates shown are those in effect as of 1 July. </a:t>
          </a:r>
        </a:p>
        <a:p>
          <a:pPr algn="l"/>
          <a:r>
            <a:rPr lang="en-US" sz="900">
              <a:solidFill>
                <a:schemeClr val="dk1"/>
              </a:solidFill>
              <a:effectLst/>
              <a:latin typeface="Avenir LT Std 65 Medium" pitchFamily="34" charset="0"/>
              <a:ea typeface="+mn-ea"/>
              <a:cs typeface="Arial" panose="020B0604020202020204" pitchFamily="34" charset="0"/>
            </a:rPr>
            <a:t>Belgium:</a:t>
          </a:r>
          <a:r>
            <a:rPr lang="en-US" sz="900" baseline="0">
              <a:solidFill>
                <a:schemeClr val="dk1"/>
              </a:solidFill>
              <a:effectLst/>
              <a:latin typeface="Avenir LT Std 65 Medium" pitchFamily="34" charset="0"/>
              <a:ea typeface="+mn-ea"/>
              <a:cs typeface="Arial" panose="020B0604020202020204" pitchFamily="34" charset="0"/>
            </a:rPr>
            <a:t> Starting from income year 2018 the notional allowance for corporate equity (ACE rate 0.746%) only applies to the increase of corporate equity compared to the 5 year moving average. </a:t>
          </a:r>
          <a:r>
            <a:rPr lang="en-US" sz="900" b="0" i="0">
              <a:solidFill>
                <a:schemeClr val="dk1"/>
              </a:solidFill>
              <a:effectLst/>
              <a:latin typeface="Avenir LT Std 65 Medium" panose="020B0603020203020204" pitchFamily="34" charset="0"/>
              <a:ea typeface="+mn-ea"/>
              <a:cs typeface="+mn-cs"/>
            </a:rPr>
            <a:t>See Explanatory Annex for more details.</a:t>
          </a:r>
        </a:p>
        <a:p>
          <a:pPr algn="l"/>
          <a:r>
            <a:rPr lang="en-US" sz="900" b="0" i="0">
              <a:solidFill>
                <a:schemeClr val="dk1"/>
              </a:solidFill>
              <a:effectLst/>
              <a:latin typeface="Avenir LT Std 65 Medium" panose="020B0603020203020204" pitchFamily="34" charset="0"/>
              <a:ea typeface="+mn-ea"/>
              <a:cs typeface="+mn-cs"/>
            </a:rPr>
            <a:t>Chile: See</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Explanatory Annex for further details.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Estonia:  from 1 January 2000, the corporate income tax is levied on distributed profits.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France: </a:t>
          </a:r>
          <a:r>
            <a:rPr lang="en-US" sz="900" b="0" i="0">
              <a:solidFill>
                <a:schemeClr val="dk1"/>
              </a:solidFill>
              <a:effectLst/>
              <a:latin typeface="Avenir LT Std 65 Medium" panose="020B0603020203020204" pitchFamily="34" charset="0"/>
              <a:ea typeface="+mn-ea"/>
              <a:cs typeface="+mn-cs"/>
            </a:rPr>
            <a:t>The standard corporate income tax rate is 31%, part of a gradual decrease.It is increased by a 3,3% surcharge (Contribution Sociale sur les Bénéfices) for companies with a turnover of at least EUR 7,630,000 on the part of their liable tax payments in excess of EUR 763,000 - resulting in an effective tax rate of 32,02% for companies that have profits above EUR 2,289,000 (assuming that this profit is entirely taxed at the standard rate).</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It does not include the local business tax (Contribution économique territoriale, which replaced the former Taxe professionnelle from January 1st 2010).</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CIT rate does not include the 3% additional contribution on distributed profits.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Germany: the rates include the regional trade tax (Gewerbesteuer) and the surcharge.</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Hungary: </a:t>
          </a:r>
          <a:r>
            <a:rPr lang="en-US" sz="900" b="0" i="0">
              <a:solidFill>
                <a:schemeClr val="dk1"/>
              </a:solidFill>
              <a:effectLst/>
              <a:latin typeface="Avenir LT Std 65 Medium" panose="020B0603020203020204" pitchFamily="34" charset="0"/>
              <a:ea typeface="+mn-ea"/>
              <a:cs typeface="+mn-cs"/>
            </a:rPr>
            <a:t>The rates do not include the turnover based local business tax, the innovation tax, bank levy and surtax on the energy sector.</a:t>
          </a:r>
        </a:p>
        <a:p>
          <a:pPr algn="l"/>
          <a:r>
            <a:rPr lang="en-US" sz="900">
              <a:solidFill>
                <a:schemeClr val="dk1"/>
              </a:solidFill>
              <a:effectLst/>
              <a:latin typeface="Avenir LT Std 65 Medium" pitchFamily="34" charset="0"/>
              <a:ea typeface="+mn-ea"/>
              <a:cs typeface="Arial" panose="020B0604020202020204" pitchFamily="34" charset="0"/>
            </a:rPr>
            <a:t>Iceland: </a:t>
          </a:r>
          <a:r>
            <a:rPr lang="en-US" sz="900" b="0" i="0">
              <a:solidFill>
                <a:schemeClr val="dk1"/>
              </a:solidFill>
              <a:effectLst/>
              <a:latin typeface="Avenir LT Std 65 Medium" panose="020B0603020203020204" pitchFamily="34" charset="0"/>
              <a:ea typeface="+mn-ea"/>
              <a:cs typeface="+mn-cs"/>
            </a:rPr>
            <a:t>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(i) i a levy on total remuneration paid to employees at a rate of 5.5% (decreased in 2014 from 6.75% previously) and (ii) a special income tax of 6% on institutions’ corporate income tax base in excess of ISK 1 billion.</a:t>
          </a:r>
        </a:p>
        <a:p>
          <a:pPr algn="l"/>
          <a:r>
            <a:rPr lang="en-US" sz="900">
              <a:solidFill>
                <a:schemeClr val="dk1"/>
              </a:solidFill>
              <a:effectLst/>
              <a:latin typeface="Avenir LT Std 65 Medium" pitchFamily="34" charset="0"/>
              <a:ea typeface="+mn-ea"/>
              <a:cs typeface="Arial" panose="020B0604020202020204" pitchFamily="34" charset="0"/>
            </a:rPr>
            <a:t>Israel: </a:t>
          </a:r>
          <a:r>
            <a:rPr lang="en-US" sz="900" b="0" i="0">
              <a:solidFill>
                <a:schemeClr val="dk1"/>
              </a:solidFill>
              <a:effectLst/>
              <a:latin typeface="Avenir LT Std 65 Medium" panose="020B0603020203020204" pitchFamily="34" charset="0"/>
              <a:ea typeface="+mn-ea"/>
              <a:cs typeface="+mn-cs"/>
            </a:rPr>
            <a:t>Within the VAT law, Financial Institutions pay taxes on the combination of their wages and salaries and their profits. These amounts are deductible from profits in the assessment of corporate income tax.</a:t>
          </a:r>
        </a:p>
        <a:p>
          <a:pPr algn="l"/>
          <a:r>
            <a:rPr lang="en-US" sz="900" b="0" i="0">
              <a:solidFill>
                <a:schemeClr val="dk1"/>
              </a:solidFill>
              <a:effectLst/>
              <a:latin typeface="Avenir LT Std 65 Medium" panose="020B0603020203020204" pitchFamily="34" charset="0"/>
              <a:ea typeface="+mn-ea"/>
              <a:cs typeface="+mn-cs"/>
            </a:rPr>
            <a:t>Japan:</a:t>
          </a:r>
          <a:r>
            <a:rPr lang="en-US" sz="900" b="0" i="0" baseline="0">
              <a:solidFill>
                <a:schemeClr val="dk1"/>
              </a:solidFill>
              <a:effectLst/>
              <a:latin typeface="Avenir LT Std 65 Medium" panose="020B0603020203020204" pitchFamily="34" charset="0"/>
              <a:ea typeface="+mn-ea"/>
              <a:cs typeface="+mn-cs"/>
            </a:rPr>
            <a:t> Japan has a non-calendar tax year, the rates shown are those in effect as of 1 April.The combined corporate income tax rate has been reduced from 29.97% (FY2016) to 29.74% (FY2018). For 'Corporation enterprise tax' (including 'Local special corporation surtax') which is a part of sub-central corporate income tax, the tax rate applicable to corporations with capital of over JPY 100 million is applied.</a:t>
          </a:r>
        </a:p>
        <a:p>
          <a:pPr algn="l"/>
          <a:r>
            <a:rPr lang="en-US" sz="900" b="0" i="0" baseline="0">
              <a:solidFill>
                <a:schemeClr val="dk1"/>
              </a:solidFill>
              <a:effectLst/>
              <a:latin typeface="Avenir LT Std 65 Medium" panose="020B0603020203020204" pitchFamily="34" charset="0"/>
              <a:ea typeface="+mn-ea"/>
              <a:cs typeface="+mn-cs"/>
            </a:rPr>
            <a:t>Korea: As for corporate income tax, maximum tax bracket, which imposes 25% rate for tax base exceeding 300 billion Won, has been newly established starting 2018.</a:t>
          </a:r>
          <a:endParaRPr lang="en-US" sz="900" b="0" i="0">
            <a:solidFill>
              <a:schemeClr val="dk1"/>
            </a:solidFill>
            <a:effectLst/>
            <a:latin typeface="Avenir LT Std 65 Medium" panose="020B0603020203020204" pitchFamily="34" charset="0"/>
            <a:ea typeface="+mn-ea"/>
            <a:cs typeface="+mn-cs"/>
          </a:endParaRPr>
        </a:p>
        <a:p>
          <a:pPr algn="l"/>
          <a:r>
            <a:rPr lang="en-US" sz="900">
              <a:solidFill>
                <a:schemeClr val="dk1"/>
              </a:solidFill>
              <a:effectLst/>
              <a:latin typeface="Avenir LT Std 65 Medium" pitchFamily="34" charset="0"/>
              <a:ea typeface="+mn-ea"/>
              <a:cs typeface="Arial" panose="020B0604020202020204" pitchFamily="34" charset="0"/>
            </a:rPr>
            <a:t>Luxembourg:  the contribution to the unemployment fund is 7%</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Netherlands: applies to taxable income over EUR 200,000</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New Zealand: has a non-calendar tax year, the rates shown are those in effect as of 1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Poland: </a:t>
          </a:r>
          <a:r>
            <a:rPr lang="en-US" sz="900" b="0" i="0">
              <a:solidFill>
                <a:schemeClr val="dk1"/>
              </a:solidFill>
              <a:effectLst/>
              <a:latin typeface="Avenir LT Std 65 Medium" panose="020B0603020203020204" pitchFamily="34" charset="0"/>
              <a:ea typeface="+mn-ea"/>
              <a:cs typeface="+mn-cs"/>
            </a:rPr>
            <a:t>There is no sub-cental government tax, however local authorities (of each level) participate in tax revenue at a given percentage for each level of local authority.</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Portugal: </a:t>
          </a:r>
          <a:r>
            <a:rPr lang="en-US" sz="900" b="0" i="0">
              <a:solidFill>
                <a:schemeClr val="dk1"/>
              </a:solidFill>
              <a:effectLst/>
              <a:latin typeface="Avenir LT Std 65 Medium" panose="020B0603020203020204" pitchFamily="34" charset="0"/>
              <a:ea typeface="+mn-ea"/>
              <a:cs typeface="+mn-cs"/>
            </a:rPr>
            <a:t>Since 2011 there is a State surtax. In 2011 this surtax was 2% for taxable profit above 2,000,000 euros. In 2012 it was 3% for taxable profit above 1,500,000 euros and 5% for taxable profit above 10,000,000. In 2013 it is 3% for taxable profit above 1,500,000 euros and 5% for taxable profit above 7,500,000. In 2014 it is 3% for taxable profit above 1,500,000 euros, 5% for taxable profit above 7,500,000 and 7% for taxable profit above 35,000,000 euros.</a:t>
          </a:r>
        </a:p>
        <a:p>
          <a:pPr algn="l"/>
          <a:r>
            <a:rPr lang="en-US" sz="900">
              <a:solidFill>
                <a:schemeClr val="dk1"/>
              </a:solidFill>
              <a:effectLst/>
              <a:latin typeface="Avenir LT Std 65 Medium" pitchFamily="34" charset="0"/>
              <a:ea typeface="+mn-ea"/>
              <a:cs typeface="Arial" panose="020B0604020202020204" pitchFamily="34" charset="0"/>
            </a:rPr>
            <a:t>Slovak Republic: </a:t>
          </a:r>
          <a:r>
            <a:rPr lang="en-US" sz="900" b="0" i="0">
              <a:solidFill>
                <a:schemeClr val="dk1"/>
              </a:solidFill>
              <a:effectLst/>
              <a:latin typeface="Avenir LT Std 65 Medium" panose="020B0603020203020204" pitchFamily="34" charset="0"/>
              <a:ea typeface="+mn-ea"/>
              <a:cs typeface="+mn-cs"/>
            </a:rPr>
            <a:t>As of 2014, there is a minimum tax, called tax license, at three levels: EUR 480 for small corporations, not registered to VAT; EUR 960 for small corporations, registered to VAT and EUR 2,880 for large companies (turnover over EUR 500,000). These minimum amounts have to be paid if the tax calculated on the actual taxable income is lower. The minimum tax is paid as the ordinary CIT, i.e. when tax return is filed. The difference between the minimum tax and the tax calculated based on taxable income may be carried forward and deducted from tax liability up to 3 years. Companies in the first year of existence and non-profit organizations are exempt.</a:t>
          </a:r>
        </a:p>
        <a:p>
          <a:pPr algn="l"/>
          <a:r>
            <a:rPr lang="en-US" sz="900">
              <a:solidFill>
                <a:schemeClr val="dk1"/>
              </a:solidFill>
              <a:effectLst/>
              <a:latin typeface="Avenir LT Std 65 Medium" pitchFamily="34" charset="0"/>
              <a:ea typeface="+mn-ea"/>
              <a:cs typeface="Arial" panose="020B0604020202020204" pitchFamily="34" charset="0"/>
            </a:rPr>
            <a:t>Switzerland: church taxes, which cannot be avoided by enterprises, are included.</a:t>
          </a:r>
        </a:p>
        <a:p>
          <a:pPr algn="l"/>
          <a:r>
            <a:rPr lang="en-US" sz="900">
              <a:solidFill>
                <a:schemeClr val="dk1"/>
              </a:solidFill>
              <a:effectLst/>
              <a:latin typeface="Avenir LT Std 65 Medium" pitchFamily="34" charset="0"/>
              <a:ea typeface="+mn-ea"/>
              <a:cs typeface="Arial" panose="020B0604020202020204" pitchFamily="34" charset="0"/>
            </a:rPr>
            <a:t>Turkey: </a:t>
          </a:r>
          <a:r>
            <a:rPr lang="en-US" sz="900" b="0" i="0">
              <a:solidFill>
                <a:schemeClr val="dk1"/>
              </a:solidFill>
              <a:effectLst/>
              <a:latin typeface="Avenir LT Std 65 Medium" panose="020B0603020203020204" pitchFamily="34" charset="0"/>
              <a:ea typeface="+mn-ea"/>
              <a:cs typeface="+mn-cs"/>
            </a:rPr>
            <a:t>Corporate income tax will be applied at 22% rate on corporate earnings for three consecutive years as of 2018 (the same rule applies for those whose special accounting period stars in 2018).Taxpayers (only for income from commercial activities and agriculture in limited tax liability cases) pay advance tax at the rate of corporate tax, these payments are deducted from corporate tax of current period.</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Kingdom: has a non-calendar tax year, the rates shown are those in effect as of 6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States: </a:t>
          </a:r>
          <a:r>
            <a:rPr lang="en-US" sz="900" b="0" i="0">
              <a:solidFill>
                <a:schemeClr val="dk1"/>
              </a:solidFill>
              <a:effectLst/>
              <a:latin typeface="Avenir LT Std 65 Medium" panose="020B0603020203020204" pitchFamily="34" charset="0"/>
              <a:ea typeface="+mn-ea"/>
              <a:cs typeface="+mn-cs"/>
            </a:rPr>
            <a:t>The sub-central rate is a weighted average of corporate income tax rates for each of the 50 states plus the District of Columbia</a:t>
          </a:r>
          <a:r>
            <a:rPr lang="en-US" sz="900">
              <a:solidFill>
                <a:schemeClr val="dk1"/>
              </a:solidFill>
              <a:effectLst/>
              <a:latin typeface="Avenir LT Std 65 Medium" pitchFamily="34" charset="0"/>
              <a:ea typeface="+mn-ea"/>
              <a:cs typeface="Arial" panose="020B0604020202020204" pitchFamily="34" charset="0"/>
            </a:rPr>
            <a:t>.  See Explanatory Annex for more details.</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Source:</a:t>
          </a:r>
          <a:r>
            <a:rPr lang="en-US" sz="900">
              <a:solidFill>
                <a:schemeClr val="dk1"/>
              </a:solidFill>
              <a:effectLst/>
              <a:latin typeface="Avenir LT Std 65 Medium" pitchFamily="34" charset="0"/>
              <a:ea typeface="+mn-ea"/>
              <a:cs typeface="Arial" panose="020B0604020202020204" pitchFamily="34" charset="0"/>
            </a:rPr>
            <a:t> OECD Tax Database, Table II.1.</a:t>
          </a:r>
          <a:endParaRPr lang="en-US" sz="900">
            <a:latin typeface="Avenir LT Std 65 Medium"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47625</xdr:colOff>
      <xdr:row>47</xdr:row>
      <xdr:rowOff>76200</xdr:rowOff>
    </xdr:from>
    <xdr:to>
      <xdr:col>5</xdr:col>
      <xdr:colOff>790575</xdr:colOff>
      <xdr:row>99</xdr:row>
      <xdr:rowOff>104775</xdr:rowOff>
    </xdr:to>
    <xdr:sp macro="" textlink="">
      <xdr:nvSpPr>
        <xdr:cNvPr id="2154" name="Text Box 106">
          <a:extLst>
            <a:ext uri="{FF2B5EF4-FFF2-40B4-BE49-F238E27FC236}">
              <a16:creationId xmlns:a16="http://schemas.microsoft.com/office/drawing/2014/main" id="{00000000-0008-0000-1200-00006A080000}"/>
            </a:ext>
          </a:extLst>
        </xdr:cNvPr>
        <xdr:cNvSpPr txBox="1">
          <a:spLocks noChangeArrowheads="1"/>
        </xdr:cNvSpPr>
      </xdr:nvSpPr>
      <xdr:spPr bwMode="auto">
        <a:xfrm>
          <a:off x="47625" y="7391400"/>
          <a:ext cx="6457950" cy="8448675"/>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cs typeface="Arial" pitchFamily="34" charset="0"/>
          </a:endParaRPr>
        </a:p>
        <a:p>
          <a:pPr rtl="0" eaLnBrk="1" fontAlgn="base" latinLnBrk="0" hangingPunct="1"/>
          <a:r>
            <a:rPr lang="en-US" sz="900" b="0" i="0" baseline="0">
              <a:latin typeface="Arial" pitchFamily="34" charset="0"/>
              <a:ea typeface="+mn-ea"/>
              <a:cs typeface="Arial" pitchFamily="34" charset="0"/>
            </a:rPr>
            <a:t>(b)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(c)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hese are the rates applying to income earned in 2001, to be liquidated in 2002.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 rates do not include the turnover based local business tax .</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(g)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19050</xdr:colOff>
      <xdr:row>47</xdr:row>
      <xdr:rowOff>0</xdr:rowOff>
    </xdr:from>
    <xdr:to>
      <xdr:col>5</xdr:col>
      <xdr:colOff>762000</xdr:colOff>
      <xdr:row>99</xdr:row>
      <xdr:rowOff>19051</xdr:rowOff>
    </xdr:to>
    <xdr:sp macro="" textlink="">
      <xdr:nvSpPr>
        <xdr:cNvPr id="1043" name="Text Box 19">
          <a:extLst>
            <a:ext uri="{FF2B5EF4-FFF2-40B4-BE49-F238E27FC236}">
              <a16:creationId xmlns:a16="http://schemas.microsoft.com/office/drawing/2014/main" id="{00000000-0008-0000-1300-000013040000}"/>
            </a:ext>
          </a:extLst>
        </xdr:cNvPr>
        <xdr:cNvSpPr txBox="1">
          <a:spLocks noChangeArrowheads="1"/>
        </xdr:cNvSpPr>
      </xdr:nvSpPr>
      <xdr:spPr bwMode="auto">
        <a:xfrm>
          <a:off x="19050" y="7305675"/>
          <a:ext cx="6457950" cy="8486776"/>
        </a:xfrm>
        <a:prstGeom prst="rect">
          <a:avLst/>
        </a:prstGeom>
        <a:solidFill>
          <a:srgbClr val="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p>
        <a:p>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Arial" pitchFamily="34" charset="0"/>
              <a:ea typeface="+mn-ea"/>
              <a:cs typeface="Arial" pitchFamily="34" charset="0"/>
            </a:rPr>
            <a:t>(b) Individuals and legal entities that are not resident or domiciled in Chile are taxed on any income derived from Chilean sources, with a general tax rate of 35% (lower rates apply for some types of income and are available under double taxation agreements).</a:t>
          </a:r>
          <a:endParaRPr lang="en-GB" sz="900" b="0" i="0" baseline="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900" b="0" i="0" baseline="0">
              <a:latin typeface="Arial" pitchFamily="34" charset="0"/>
              <a:ea typeface="+mn-ea"/>
              <a:cs typeface="Arial" pitchFamily="34" charset="0"/>
            </a:rPr>
            <a:t>(c)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hese are the rates applying to income earned in 2000, to be liquidated in 2001.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The rates do not include the turnover based local business tax .</a:t>
          </a:r>
        </a:p>
        <a:p>
          <a:pPr rtl="0" eaLnBrk="1" fontAlgn="auto" latinLnBrk="0" hangingPunct="1"/>
          <a:r>
            <a:rPr lang="en-US" sz="900" b="0" i="0">
              <a:latin typeface="Arial" pitchFamily="34" charset="0"/>
              <a:ea typeface="+mn-ea"/>
              <a:cs typeface="Arial" pitchFamily="34" charset="0"/>
            </a:rPr>
            <a:t>(g)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(l)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n-US" sz="900" b="0" i="0" strike="noStrike">
            <a:solidFill>
              <a:srgbClr val="000000"/>
            </a:solidFill>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n-US" sz="900" b="0" i="0" strike="noStrike">
            <a:solidFill>
              <a:srgbClr val="000000"/>
            </a:solidFill>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19050</xdr:colOff>
      <xdr:row>42</xdr:row>
      <xdr:rowOff>0</xdr:rowOff>
    </xdr:from>
    <xdr:to>
      <xdr:col>5</xdr:col>
      <xdr:colOff>733425</xdr:colOff>
      <xdr:row>90</xdr:row>
      <xdr:rowOff>19050</xdr:rowOff>
    </xdr:to>
    <xdr:sp macro="" textlink="">
      <xdr:nvSpPr>
        <xdr:cNvPr id="3" name="Text Box 2">
          <a:extLst>
            <a:ext uri="{FF2B5EF4-FFF2-40B4-BE49-F238E27FC236}">
              <a16:creationId xmlns:a16="http://schemas.microsoft.com/office/drawing/2014/main" id="{00000000-0008-0000-1400-000003000000}"/>
            </a:ext>
          </a:extLst>
        </xdr:cNvPr>
        <xdr:cNvSpPr txBox="1">
          <a:spLocks noChangeArrowheads="1"/>
        </xdr:cNvSpPr>
      </xdr:nvSpPr>
      <xdr:spPr bwMode="auto">
        <a:xfrm>
          <a:off x="19050" y="6924675"/>
          <a:ext cx="6115050" cy="7791450"/>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a:t>
          </a:r>
          <a:r>
            <a:rPr lang="en-US" sz="900" b="0" i="0" baseline="0">
              <a:latin typeface="Arial" pitchFamily="34" charset="0"/>
              <a:ea typeface="+mn-ea"/>
              <a:cs typeface="Arial" pitchFamily="34" charset="0"/>
            </a:rPr>
            <a:t> These are the rates applying to income earned in 1999, to be liquidated in 2000.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The rates do not include the turnover based local business tax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t>
          </a:r>
          <a:r>
            <a:rPr lang="en-US" sz="900" b="0" i="0" baseline="0">
              <a:latin typeface="Arial" pitchFamily="34" charset="0"/>
              <a:ea typeface="+mn-ea"/>
              <a:cs typeface="Arial" pitchFamily="34" charset="0"/>
            </a:rPr>
            <a:t>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42</xdr:row>
      <xdr:rowOff>0</xdr:rowOff>
    </xdr:from>
    <xdr:to>
      <xdr:col>5</xdr:col>
      <xdr:colOff>723900</xdr:colOff>
      <xdr:row>88</xdr:row>
      <xdr:rowOff>124883</xdr:rowOff>
    </xdr:to>
    <xdr:sp macro="" textlink="">
      <xdr:nvSpPr>
        <xdr:cNvPr id="3" name="Text Box 2">
          <a:extLst>
            <a:ext uri="{FF2B5EF4-FFF2-40B4-BE49-F238E27FC236}">
              <a16:creationId xmlns:a16="http://schemas.microsoft.com/office/drawing/2014/main" id="{00000000-0008-0000-1500-000003000000}"/>
            </a:ext>
          </a:extLst>
        </xdr:cNvPr>
        <xdr:cNvSpPr txBox="1">
          <a:spLocks noChangeArrowheads="1"/>
        </xdr:cNvSpPr>
      </xdr:nvSpPr>
      <xdr:spPr bwMode="auto">
        <a:xfrm>
          <a:off x="19050" y="6905625"/>
          <a:ext cx="5838825" cy="7573433"/>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a:t>
          </a:r>
          <a:r>
            <a:rPr lang="en-US" sz="900" b="0" i="0" baseline="0">
              <a:latin typeface="Arial" pitchFamily="34" charset="0"/>
              <a:ea typeface="+mn-ea"/>
              <a:cs typeface="Arial" pitchFamily="34" charset="0"/>
            </a:rPr>
            <a:t>hese are the rates applying to income earned in 1998, to be liquidated in 1999.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(c)</a:t>
          </a:r>
          <a:r>
            <a:rPr lang="en-US" sz="900" b="0" i="0" baseline="0">
              <a:latin typeface="Arial" pitchFamily="34" charset="0"/>
              <a:ea typeface="+mn-ea"/>
              <a:cs typeface="Arial" pitchFamily="34" charset="0"/>
            </a:rPr>
            <a:t> 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The rates do not include the turnover based local business tax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These rates do not include the regional business tax (Imposta Regionale sulle Attività Produttive; IRAP). See explanatory notes for more details.</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19051</xdr:colOff>
      <xdr:row>42</xdr:row>
      <xdr:rowOff>0</xdr:rowOff>
    </xdr:from>
    <xdr:to>
      <xdr:col>6</xdr:col>
      <xdr:colOff>1</xdr:colOff>
      <xdr:row>86</xdr:row>
      <xdr:rowOff>28576</xdr:rowOff>
    </xdr:to>
    <xdr:sp macro="" textlink="">
      <xdr:nvSpPr>
        <xdr:cNvPr id="3" name="Text Box 2">
          <a:extLst>
            <a:ext uri="{FF2B5EF4-FFF2-40B4-BE49-F238E27FC236}">
              <a16:creationId xmlns:a16="http://schemas.microsoft.com/office/drawing/2014/main" id="{00000000-0008-0000-1600-000003000000}"/>
            </a:ext>
          </a:extLst>
        </xdr:cNvPr>
        <xdr:cNvSpPr txBox="1">
          <a:spLocks noChangeArrowheads="1"/>
        </xdr:cNvSpPr>
      </xdr:nvSpPr>
      <xdr:spPr bwMode="auto">
        <a:xfrm>
          <a:off x="19051" y="6905625"/>
          <a:ext cx="5810250" cy="7153276"/>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a:t>
          </a:r>
          <a:r>
            <a:rPr lang="en-US" sz="900" b="0" i="0" baseline="0">
              <a:latin typeface="Arial" pitchFamily="34" charset="0"/>
              <a:ea typeface="+mn-ea"/>
              <a:cs typeface="Arial" pitchFamily="34" charset="0"/>
            </a:rPr>
            <a:t>hese are the rates applying to income earned in 1997, to be liquidated in 1998.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The rates do not include the turnover based local business tax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19051</xdr:colOff>
      <xdr:row>42</xdr:row>
      <xdr:rowOff>0</xdr:rowOff>
    </xdr:from>
    <xdr:to>
      <xdr:col>6</xdr:col>
      <xdr:colOff>1</xdr:colOff>
      <xdr:row>122</xdr:row>
      <xdr:rowOff>80433</xdr:rowOff>
    </xdr:to>
    <xdr:sp macro="" textlink="">
      <xdr:nvSpPr>
        <xdr:cNvPr id="3" name="Text Box 2">
          <a:extLst>
            <a:ext uri="{FF2B5EF4-FFF2-40B4-BE49-F238E27FC236}">
              <a16:creationId xmlns:a16="http://schemas.microsoft.com/office/drawing/2014/main" id="{00000000-0008-0000-1700-000003000000}"/>
            </a:ext>
          </a:extLst>
        </xdr:cNvPr>
        <xdr:cNvSpPr txBox="1">
          <a:spLocks noChangeArrowheads="1"/>
        </xdr:cNvSpPr>
      </xdr:nvSpPr>
      <xdr:spPr bwMode="auto">
        <a:xfrm>
          <a:off x="19051" y="6905625"/>
          <a:ext cx="5924550" cy="13034433"/>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a:t>
          </a:r>
          <a:r>
            <a:rPr lang="en-US" sz="900" b="0" i="0" baseline="0">
              <a:latin typeface="Arial" pitchFamily="34" charset="0"/>
              <a:ea typeface="+mn-ea"/>
              <a:cs typeface="Arial" pitchFamily="34" charset="0"/>
            </a:rPr>
            <a:t>hese are the rates applying to income earned in 1996, to be liquidated in 1997. .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The rates do not include the turnover based local business tax and the 23% supplementary tax (payable by</a:t>
          </a:r>
          <a:r>
            <a:rPr lang="en-US" sz="900" b="0" i="0" baseline="0">
              <a:latin typeface="Arial" pitchFamily="34" charset="0"/>
              <a:ea typeface="+mn-ea"/>
              <a:cs typeface="Arial" pitchFamily="34" charset="0"/>
            </a:rPr>
            <a:t> corporations on certain payments like dividends)</a:t>
          </a:r>
          <a:r>
            <a:rPr lang="en-US" sz="900" b="0" i="0">
              <a:latin typeface="Arial" pitchFamily="34" charset="0"/>
              <a:ea typeface="+mn-ea"/>
              <a:cs typeface="Arial" pitchFamily="34" charset="0"/>
            </a:rPr>
            <a: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a:t>
          </a:r>
          <a:r>
            <a:rPr lang="en-US" sz="900" b="0" i="0" baseline="0">
              <a:latin typeface="Arial" pitchFamily="34" charset="0"/>
              <a:ea typeface="+mn-ea"/>
              <a:cs typeface="Arial" pitchFamily="34" charset="0"/>
            </a:rPr>
            <a:t>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19051</xdr:colOff>
      <xdr:row>42</xdr:row>
      <xdr:rowOff>0</xdr:rowOff>
    </xdr:from>
    <xdr:to>
      <xdr:col>6</xdr:col>
      <xdr:colOff>1</xdr:colOff>
      <xdr:row>86</xdr:row>
      <xdr:rowOff>28575</xdr:rowOff>
    </xdr:to>
    <xdr:sp macro="" textlink="">
      <xdr:nvSpPr>
        <xdr:cNvPr id="3" name="Text Box 2">
          <a:extLst>
            <a:ext uri="{FF2B5EF4-FFF2-40B4-BE49-F238E27FC236}">
              <a16:creationId xmlns:a16="http://schemas.microsoft.com/office/drawing/2014/main" id="{00000000-0008-0000-1800-000003000000}"/>
            </a:ext>
          </a:extLst>
        </xdr:cNvPr>
        <xdr:cNvSpPr txBox="1">
          <a:spLocks noChangeArrowheads="1"/>
        </xdr:cNvSpPr>
      </xdr:nvSpPr>
      <xdr:spPr bwMode="auto">
        <a:xfrm>
          <a:off x="19051" y="6905625"/>
          <a:ext cx="6096000" cy="7153275"/>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a:t>
          </a:r>
          <a:r>
            <a:rPr lang="en-US" sz="900" b="0" i="0" baseline="0">
              <a:latin typeface="Arial" pitchFamily="34" charset="0"/>
              <a:ea typeface="+mn-ea"/>
              <a:cs typeface="Arial" pitchFamily="34" charset="0"/>
            </a:rPr>
            <a:t>hese are the rates applying to income earned in 1995, to be liquidated in 1996. . </a:t>
          </a:r>
          <a:r>
            <a:rPr lang="en-US" sz="900" b="0" i="0">
              <a:latin typeface="Arial" pitchFamily="34" charset="0"/>
              <a:ea typeface="+mn-ea"/>
              <a:cs typeface="Arial" pitchFamily="34" charset="0"/>
            </a:rPr>
            <a:t>The rates include surcharges, but do not include the local business tax (</a:t>
          </a:r>
          <a:r>
            <a:rPr lang="en-US" sz="900" b="0" i="1">
              <a:latin typeface="Arial" pitchFamily="34" charset="0"/>
              <a:ea typeface="+mn-ea"/>
              <a:cs typeface="Arial" pitchFamily="34" charset="0"/>
            </a:rPr>
            <a:t>Taxe professionnelle</a:t>
          </a:r>
          <a:r>
            <a:rPr lang="en-US" sz="900" b="0" i="0">
              <a:latin typeface="Arial" pitchFamily="34" charset="0"/>
              <a:ea typeface="+mn-ea"/>
              <a:cs typeface="Arial" pitchFamily="34" charset="0"/>
            </a:rPr>
            <a:t>) or the turnover based solidarity tax (</a:t>
          </a:r>
          <a:r>
            <a:rPr lang="en-US" sz="900" b="0" i="1">
              <a:latin typeface="Arial" pitchFamily="34" charset="0"/>
              <a:ea typeface="+mn-ea"/>
              <a:cs typeface="Arial" pitchFamily="34" charset="0"/>
            </a:rPr>
            <a:t>Contribution de Solidarité</a:t>
          </a:r>
          <a:r>
            <a:rPr lang="en-US" sz="900" b="0" i="0">
              <a:latin typeface="Arial" pitchFamily="34" charset="0"/>
              <a:ea typeface="+mn-ea"/>
              <a:cs typeface="Arial" pitchFamily="34" charset="0"/>
            </a:rPr>
            <a:t>). More information on the surcharges is included as a comment.</a:t>
          </a: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The rates do not include the turnover based local business tax and the 23% supplementary tax (payable by</a:t>
          </a:r>
          <a:r>
            <a:rPr lang="en-US" sz="900" b="0" i="0" baseline="0">
              <a:latin typeface="Arial" pitchFamily="34" charset="0"/>
              <a:ea typeface="+mn-ea"/>
              <a:cs typeface="Arial" pitchFamily="34" charset="0"/>
            </a:rPr>
            <a:t> corporations on certain payments like dividends)</a:t>
          </a:r>
          <a:r>
            <a:rPr lang="en-US" sz="900" b="0" i="0">
              <a:latin typeface="Arial" pitchFamily="34" charset="0"/>
              <a:ea typeface="+mn-ea"/>
              <a:cs typeface="Arial" pitchFamily="34" charset="0"/>
            </a:rPr>
            <a:t>.</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(g)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eaLnBrk="1" fontAlgn="auto" latinLnBrk="0" hangingPunct="1"/>
          <a:endParaRPr lang="en-US" sz="900" b="0" i="0" strike="noStrike">
            <a:solidFill>
              <a:srgbClr val="000000"/>
            </a:solidFill>
            <a:latin typeface="Arial" pitchFamily="34" charset="0"/>
            <a:ea typeface="+mn-ea"/>
            <a:cs typeface="Arial"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19051</xdr:colOff>
      <xdr:row>42</xdr:row>
      <xdr:rowOff>0</xdr:rowOff>
    </xdr:from>
    <xdr:to>
      <xdr:col>6</xdr:col>
      <xdr:colOff>1</xdr:colOff>
      <xdr:row>120</xdr:row>
      <xdr:rowOff>100541</xdr:rowOff>
    </xdr:to>
    <xdr:sp macro="" textlink="">
      <xdr:nvSpPr>
        <xdr:cNvPr id="3" name="Text Box 2">
          <a:extLst>
            <a:ext uri="{FF2B5EF4-FFF2-40B4-BE49-F238E27FC236}">
              <a16:creationId xmlns:a16="http://schemas.microsoft.com/office/drawing/2014/main" id="{00000000-0008-0000-1900-000003000000}"/>
            </a:ext>
          </a:extLst>
        </xdr:cNvPr>
        <xdr:cNvSpPr txBox="1">
          <a:spLocks noChangeArrowheads="1"/>
        </xdr:cNvSpPr>
      </xdr:nvSpPr>
      <xdr:spPr bwMode="auto">
        <a:xfrm>
          <a:off x="19051" y="6924675"/>
          <a:ext cx="6000750" cy="12730691"/>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a:t>
          </a:r>
          <a:r>
            <a:rPr lang="en-US" sz="900" b="0" i="0" baseline="0">
              <a:latin typeface="Arial" pitchFamily="34" charset="0"/>
              <a:ea typeface="+mn-ea"/>
              <a:cs typeface="Arial" pitchFamily="34" charset="0"/>
            </a:rPr>
            <a:t>hese are the rates applying to income earned in 1994, to be liquidated in 1995.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The rates do not include the turnover based local business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(g)</a:t>
          </a:r>
          <a:r>
            <a:rPr lang="en-US" sz="900" b="0" i="0" baseline="0">
              <a:latin typeface="Arial" pitchFamily="34" charset="0"/>
              <a:ea typeface="+mn-ea"/>
              <a:cs typeface="Arial" pitchFamily="34" charset="0"/>
            </a:rPr>
            <a:t> A</a:t>
          </a:r>
          <a:r>
            <a:rPr lang="en-US" sz="900" b="0" i="0">
              <a:latin typeface="Arial" pitchFamily="34" charset="0"/>
              <a:ea typeface="+mn-ea"/>
              <a:cs typeface="Arial" pitchFamily="34" charset="0"/>
            </a:rPr>
            <a:t> major tax reform is carried through: The tax base is for the central government tax is broadened and the tax rate is lowered to 28%. The rules are independent of the size of the company.</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(h)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19051</xdr:colOff>
      <xdr:row>42</xdr:row>
      <xdr:rowOff>0</xdr:rowOff>
    </xdr:from>
    <xdr:to>
      <xdr:col>6</xdr:col>
      <xdr:colOff>1</xdr:colOff>
      <xdr:row>90</xdr:row>
      <xdr:rowOff>19050</xdr:rowOff>
    </xdr:to>
    <xdr:sp macro="" textlink="">
      <xdr:nvSpPr>
        <xdr:cNvPr id="3" name="Text Box 2">
          <a:extLst>
            <a:ext uri="{FF2B5EF4-FFF2-40B4-BE49-F238E27FC236}">
              <a16:creationId xmlns:a16="http://schemas.microsoft.com/office/drawing/2014/main" id="{00000000-0008-0000-1A00-000003000000}"/>
            </a:ext>
          </a:extLst>
        </xdr:cNvPr>
        <xdr:cNvSpPr txBox="1">
          <a:spLocks noChangeArrowheads="1"/>
        </xdr:cNvSpPr>
      </xdr:nvSpPr>
      <xdr:spPr bwMode="auto">
        <a:xfrm>
          <a:off x="19051" y="6924675"/>
          <a:ext cx="6057900" cy="7791450"/>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1993, to be liquidated in 1994.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(e) The rates do not include the turnover based local business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a:t>
          </a:r>
          <a:r>
            <a:rPr lang="en-US" sz="900" b="0" i="0" baseline="0">
              <a:latin typeface="Arial" pitchFamily="34" charset="0"/>
              <a:ea typeface="+mn-ea"/>
              <a:cs typeface="Arial" pitchFamily="34" charset="0"/>
            </a:rPr>
            <a:t>hese rates include the local income tax (Imposta Locale sui Redditi; ILOR), deductible from IRPEG.</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ea typeface="+mn-ea"/>
            <a:cs typeface="Arial"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19050</xdr:colOff>
      <xdr:row>42</xdr:row>
      <xdr:rowOff>0</xdr:rowOff>
    </xdr:from>
    <xdr:to>
      <xdr:col>5</xdr:col>
      <xdr:colOff>714376</xdr:colOff>
      <xdr:row>93</xdr:row>
      <xdr:rowOff>38100</xdr:rowOff>
    </xdr:to>
    <xdr:sp macro="" textlink="">
      <xdr:nvSpPr>
        <xdr:cNvPr id="3" name="Text Box 2">
          <a:extLst>
            <a:ext uri="{FF2B5EF4-FFF2-40B4-BE49-F238E27FC236}">
              <a16:creationId xmlns:a16="http://schemas.microsoft.com/office/drawing/2014/main" id="{00000000-0008-0000-1B00-000003000000}"/>
            </a:ext>
          </a:extLst>
        </xdr:cNvPr>
        <xdr:cNvSpPr txBox="1">
          <a:spLocks noChangeArrowheads="1"/>
        </xdr:cNvSpPr>
      </xdr:nvSpPr>
      <xdr:spPr bwMode="auto">
        <a:xfrm>
          <a:off x="19050" y="6924675"/>
          <a:ext cx="5953126" cy="8296275"/>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1992, to be liquidated in 1993.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(e) Two different rates for 1992: Jan-Jun (46%) and Jul-Dec (35%).</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(f) The rates do not include the turnover based local business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a:t>
          </a:r>
          <a:r>
            <a:rPr lang="en-US" sz="900" b="0" i="0" baseline="0">
              <a:latin typeface="Arial" pitchFamily="34" charset="0"/>
              <a:ea typeface="+mn-ea"/>
              <a:cs typeface="Arial" pitchFamily="34" charset="0"/>
            </a:rPr>
            <a:t> These rates include the local income tax (Imposta Locale sui Redditi; ILOR), deductible from IRPEG.</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(h)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47</xdr:row>
      <xdr:rowOff>123827</xdr:rowOff>
    </xdr:from>
    <xdr:to>
      <xdr:col>5</xdr:col>
      <xdr:colOff>1104900</xdr:colOff>
      <xdr:row>116</xdr:row>
      <xdr:rowOff>9525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7572377"/>
          <a:ext cx="6772275" cy="104965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chemeClr val="dk1"/>
              </a:solidFill>
              <a:effectLst/>
              <a:latin typeface="Avenir LT Std 65 Medium" pitchFamily="34" charset="0"/>
              <a:ea typeface="+mn-ea"/>
              <a:cs typeface="Arial" panose="020B0604020202020204" pitchFamily="34" charset="0"/>
            </a:rPr>
            <a:t>Key to abbreviations: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n.a.: Data not provided</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Explanatory notes about the content of the table	</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1. Corporate income tax rate - This table shows  'basic' (non-targeted) central, sub-central and combined (statutory) corporate income tax rates. Where a progressive (as opposed to flat) rate structure applies, the top marginal rate is shown. Further explanatory notes may be found in the Explanatory Annex.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2. Central government corporate income tax rate - shows the basic central government statutory (flat or top marginal) corporate income tax rate. Where surtax applies, the statutory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3. Adjusted central government corporate income tax rate - shows the basic central government statutory corporate income tax rate (inclusive of surtax (if any)), adjusted (if applicable) to show the net rate where the central government provides a deduction in respect of sub-central income tax.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4. Sub-central government corporate income tax rate -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5. Combined corporate income tax rate - shows the basic combined central and sub-central (statutory) corporate income tax rate given by the adjusted central government rate plus the sub-central rate.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6. Targeted corporate tax rates -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 Country-specific footnotes: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Australia: has a non-calendar tax year, the rates shown are those in effect as of 1 July. </a:t>
          </a:r>
        </a:p>
        <a:p>
          <a:pPr algn="l"/>
          <a:r>
            <a:rPr lang="en-US" sz="900">
              <a:solidFill>
                <a:schemeClr val="dk1"/>
              </a:solidFill>
              <a:effectLst/>
              <a:latin typeface="Avenir LT Std 65 Medium" pitchFamily="34" charset="0"/>
              <a:ea typeface="+mn-ea"/>
              <a:cs typeface="Arial" panose="020B0604020202020204" pitchFamily="34" charset="0"/>
            </a:rPr>
            <a:t>Belgium:</a:t>
          </a:r>
          <a:r>
            <a:rPr lang="en-US" sz="900" baseline="0">
              <a:solidFill>
                <a:schemeClr val="dk1"/>
              </a:solidFill>
              <a:effectLst/>
              <a:latin typeface="Avenir LT Std 65 Medium" pitchFamily="34" charset="0"/>
              <a:ea typeface="+mn-ea"/>
              <a:cs typeface="Arial" panose="020B0604020202020204" pitchFamily="34" charset="0"/>
            </a:rPr>
            <a:t> Starting from income year 2018 the notional allowance for corporate equity (ACE rate 0.746%) only applies to the increase of corporate equity compared to the 5 year moving average. </a:t>
          </a:r>
          <a:r>
            <a:rPr lang="en-US" sz="900" b="0" i="0">
              <a:solidFill>
                <a:schemeClr val="dk1"/>
              </a:solidFill>
              <a:effectLst/>
              <a:latin typeface="Avenir LT Std 65 Medium" panose="020B0603020203020204" pitchFamily="34" charset="0"/>
              <a:ea typeface="+mn-ea"/>
              <a:cs typeface="+mn-cs"/>
            </a:rPr>
            <a:t>See Explanatory Annex for more details.</a:t>
          </a:r>
        </a:p>
        <a:p>
          <a:pPr algn="l"/>
          <a:r>
            <a:rPr lang="en-US" sz="900" b="0" i="0">
              <a:solidFill>
                <a:schemeClr val="dk1"/>
              </a:solidFill>
              <a:effectLst/>
              <a:latin typeface="Avenir LT Std 65 Medium" panose="020B0603020203020204" pitchFamily="34" charset="0"/>
              <a:ea typeface="+mn-ea"/>
              <a:cs typeface="+mn-cs"/>
            </a:rPr>
            <a:t>Chile: See</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Explanatory Annex for further details.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Estonia:  from 1 January 2000, the corporate income tax is levied on distributed profits.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France: </a:t>
          </a:r>
          <a:r>
            <a:rPr lang="en-US" sz="900" b="0" i="0">
              <a:solidFill>
                <a:schemeClr val="dk1"/>
              </a:solidFill>
              <a:effectLst/>
              <a:latin typeface="Avenir LT Std 65 Medium" panose="020B0603020203020204" pitchFamily="34" charset="0"/>
              <a:ea typeface="+mn-ea"/>
              <a:cs typeface="+mn-cs"/>
            </a:rPr>
            <a:t>The standard corporate income tax rate is 31%, part of a gradual decrease.It is increased by a 3,3% surcharge (Contribution Sociale sur les Bénéfices) for companies with a turnover of at least EUR 7,630,000 on the part of their liable tax payments in excess of EUR 763,000 - resulting in an effective tax rate of 32,02% for companies that have profits above EUR 2,289,000 (assuming that this profit is entirely taxed at the standard rate).</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It does not include the local business tax (Contribution économique territoriale, which replaced the former Taxe professionnelle from January 1st 2010).</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CIT rate does not include the 3% additional contribution on distributed profits.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Germany: the rates include the regional trade tax (Gewerbesteuer) and the surcharge.</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Hungary: </a:t>
          </a:r>
          <a:r>
            <a:rPr lang="en-US" sz="900" b="0" i="0">
              <a:solidFill>
                <a:schemeClr val="dk1"/>
              </a:solidFill>
              <a:effectLst/>
              <a:latin typeface="Avenir LT Std 65 Medium" panose="020B0603020203020204" pitchFamily="34" charset="0"/>
              <a:ea typeface="+mn-ea"/>
              <a:cs typeface="+mn-cs"/>
            </a:rPr>
            <a:t>The rates do not include the turnover based local business tax, the innovation tax, bank levy and surtax on the energy sector.</a:t>
          </a:r>
        </a:p>
        <a:p>
          <a:pPr algn="l"/>
          <a:r>
            <a:rPr lang="en-US" sz="900">
              <a:solidFill>
                <a:schemeClr val="dk1"/>
              </a:solidFill>
              <a:effectLst/>
              <a:latin typeface="Avenir LT Std 65 Medium" pitchFamily="34" charset="0"/>
              <a:ea typeface="+mn-ea"/>
              <a:cs typeface="Arial" panose="020B0604020202020204" pitchFamily="34" charset="0"/>
            </a:rPr>
            <a:t>Iceland: </a:t>
          </a:r>
          <a:r>
            <a:rPr lang="en-US" sz="900" b="0" i="0">
              <a:solidFill>
                <a:schemeClr val="dk1"/>
              </a:solidFill>
              <a:effectLst/>
              <a:latin typeface="Avenir LT Std 65 Medium" panose="020B0603020203020204" pitchFamily="34" charset="0"/>
              <a:ea typeface="+mn-ea"/>
              <a:cs typeface="+mn-cs"/>
            </a:rPr>
            <a:t>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(i) i a levy on total remuneration paid to employees at a rate of 5.5% (decreased in 2014 from 6.75% previously) and (ii) a special income tax of 6% on institutions’ corporate income tax base in excess of ISK 1 billion.</a:t>
          </a:r>
        </a:p>
        <a:p>
          <a:pPr algn="l"/>
          <a:r>
            <a:rPr lang="en-US" sz="900">
              <a:solidFill>
                <a:schemeClr val="dk1"/>
              </a:solidFill>
              <a:effectLst/>
              <a:latin typeface="Avenir LT Std 65 Medium" pitchFamily="34" charset="0"/>
              <a:ea typeface="+mn-ea"/>
              <a:cs typeface="Arial" panose="020B0604020202020204" pitchFamily="34" charset="0"/>
            </a:rPr>
            <a:t>Israel: </a:t>
          </a:r>
          <a:r>
            <a:rPr lang="en-US" sz="900" b="0" i="0">
              <a:solidFill>
                <a:schemeClr val="dk1"/>
              </a:solidFill>
              <a:effectLst/>
              <a:latin typeface="Avenir LT Std 65 Medium" panose="020B0603020203020204" pitchFamily="34" charset="0"/>
              <a:ea typeface="+mn-ea"/>
              <a:cs typeface="+mn-cs"/>
            </a:rPr>
            <a:t>Within the VAT law, Financial Institutions pay taxes on the combination of their wages and salaries and their profits. These amounts are deductible from profits in the assessment of corporate income tax.</a:t>
          </a:r>
        </a:p>
        <a:p>
          <a:pPr algn="l"/>
          <a:r>
            <a:rPr lang="en-US" sz="900" b="0" i="0">
              <a:solidFill>
                <a:schemeClr val="dk1"/>
              </a:solidFill>
              <a:effectLst/>
              <a:latin typeface="Avenir LT Std 65 Medium" panose="020B0603020203020204" pitchFamily="34" charset="0"/>
              <a:ea typeface="+mn-ea"/>
              <a:cs typeface="+mn-cs"/>
            </a:rPr>
            <a:t>Japan:</a:t>
          </a:r>
          <a:r>
            <a:rPr lang="en-US" sz="900" b="0" i="0" baseline="0">
              <a:solidFill>
                <a:schemeClr val="dk1"/>
              </a:solidFill>
              <a:effectLst/>
              <a:latin typeface="Avenir LT Std 65 Medium" panose="020B0603020203020204" pitchFamily="34" charset="0"/>
              <a:ea typeface="+mn-ea"/>
              <a:cs typeface="+mn-cs"/>
            </a:rPr>
            <a:t> Japan has a non-calendar tax year, the rates shown are those in effect as of 1 April.The combined corporate income tax rate has been reduced from 29.97% (FY2016) to 29.74% (FY2018). For 'Corporation enterprise tax' (including 'Local special corporation surtax') which is a part of sub-central corporate income tax, the tax rate applicable to corporations with capital of over JPY 100 million is applied.</a:t>
          </a:r>
        </a:p>
        <a:p>
          <a:pPr algn="l"/>
          <a:r>
            <a:rPr lang="en-US" sz="900" b="0" i="0" baseline="0">
              <a:solidFill>
                <a:schemeClr val="dk1"/>
              </a:solidFill>
              <a:effectLst/>
              <a:latin typeface="Avenir LT Std 65 Medium" panose="020B0603020203020204" pitchFamily="34" charset="0"/>
              <a:ea typeface="+mn-ea"/>
              <a:cs typeface="+mn-cs"/>
            </a:rPr>
            <a:t>Korea: As for corporate income tax, maximum tax bracket, which imposes 25% rate for tax base exceeding 300 billion Won, has been newly established starting 2018.</a:t>
          </a:r>
          <a:endParaRPr lang="en-US" sz="900" b="0" i="0">
            <a:solidFill>
              <a:schemeClr val="dk1"/>
            </a:solidFill>
            <a:effectLst/>
            <a:latin typeface="Avenir LT Std 65 Medium" panose="020B0603020203020204" pitchFamily="34" charset="0"/>
            <a:ea typeface="+mn-ea"/>
            <a:cs typeface="+mn-cs"/>
          </a:endParaRPr>
        </a:p>
        <a:p>
          <a:pPr algn="l"/>
          <a:r>
            <a:rPr lang="en-US" sz="900">
              <a:solidFill>
                <a:schemeClr val="dk1"/>
              </a:solidFill>
              <a:effectLst/>
              <a:latin typeface="Avenir LT Std 65 Medium" pitchFamily="34" charset="0"/>
              <a:ea typeface="+mn-ea"/>
              <a:cs typeface="Arial" panose="020B0604020202020204" pitchFamily="34" charset="0"/>
            </a:rPr>
            <a:t>Luxembourg:  the contribution to the unemployment fund is 7%</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Netherlands: applies to taxable income over EUR 200,000</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New Zealand: has a non-calendar tax year, the rates shown are those in effect as of 1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Poland: </a:t>
          </a:r>
          <a:r>
            <a:rPr lang="en-US" sz="900" b="0" i="0">
              <a:solidFill>
                <a:schemeClr val="dk1"/>
              </a:solidFill>
              <a:effectLst/>
              <a:latin typeface="Avenir LT Std 65 Medium" panose="020B0603020203020204" pitchFamily="34" charset="0"/>
              <a:ea typeface="+mn-ea"/>
              <a:cs typeface="+mn-cs"/>
            </a:rPr>
            <a:t>There is no sub-cental government tax, however local authorities (of each level) participate in tax revenue at a given percentage for each level of local authority.</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Portugal: </a:t>
          </a:r>
          <a:r>
            <a:rPr lang="en-US" sz="900" b="0" i="0">
              <a:solidFill>
                <a:schemeClr val="dk1"/>
              </a:solidFill>
              <a:effectLst/>
              <a:latin typeface="Avenir LT Std 65 Medium" panose="020B0603020203020204" pitchFamily="34" charset="0"/>
              <a:ea typeface="+mn-ea"/>
              <a:cs typeface="+mn-cs"/>
            </a:rPr>
            <a:t>Since 2011 there is a State surtax. In 2011 this surtax was 2% for taxable profit above 2,000,000 euros. In 2012 it was 3% for taxable profit above 1,500,000 euros and 5% for taxable profit above 10,000,000. In 2013 it is 3% for taxable profit above 1,500,000 euros and 5% for taxable profit above 7,500,000. In 2014 it is 3% for taxable profit above 1,500,000 euros, 5% for taxable profit above 7,500,000 and 7% for taxable profit above 35,000,000 euros.</a:t>
          </a:r>
        </a:p>
        <a:p>
          <a:pPr algn="l"/>
          <a:r>
            <a:rPr lang="en-US" sz="900">
              <a:solidFill>
                <a:schemeClr val="dk1"/>
              </a:solidFill>
              <a:effectLst/>
              <a:latin typeface="Avenir LT Std 65 Medium" pitchFamily="34" charset="0"/>
              <a:ea typeface="+mn-ea"/>
              <a:cs typeface="Arial" panose="020B0604020202020204" pitchFamily="34" charset="0"/>
            </a:rPr>
            <a:t>Slovak Republic: </a:t>
          </a:r>
          <a:r>
            <a:rPr lang="en-US" sz="900" b="0" i="0">
              <a:solidFill>
                <a:schemeClr val="dk1"/>
              </a:solidFill>
              <a:effectLst/>
              <a:latin typeface="Avenir LT Std 65 Medium" panose="020B0603020203020204" pitchFamily="34" charset="0"/>
              <a:ea typeface="+mn-ea"/>
              <a:cs typeface="+mn-cs"/>
            </a:rPr>
            <a:t>As of 2014, there is a minimum tax, called tax license, at three levels: EUR 480 for small corporations, not registered to VAT; EUR 960 for small corporations, registered to VAT and EUR 2,880 for large companies (turnover over EUR 500,000). These minimum amounts have to be paid if the tax calculated on the actual taxable income is lower. The minimum tax is paid as the ordinary CIT, i.e. when tax return is filed. The difference between the minimum tax and the tax calculated based on taxable income may be carried forward and deducted from tax liability up to 3 years. Companies in the first year of existence and non-profit organizations are exempt.</a:t>
          </a:r>
        </a:p>
        <a:p>
          <a:pPr algn="l"/>
          <a:r>
            <a:rPr lang="en-US" sz="900">
              <a:solidFill>
                <a:schemeClr val="dk1"/>
              </a:solidFill>
              <a:effectLst/>
              <a:latin typeface="Avenir LT Std 65 Medium" pitchFamily="34" charset="0"/>
              <a:ea typeface="+mn-ea"/>
              <a:cs typeface="Arial" panose="020B0604020202020204" pitchFamily="34" charset="0"/>
            </a:rPr>
            <a:t>Switzerland: church taxes, which cannot be avoided by enterprises, are included.</a:t>
          </a:r>
        </a:p>
        <a:p>
          <a:pPr algn="l"/>
          <a:r>
            <a:rPr lang="en-US" sz="900">
              <a:solidFill>
                <a:schemeClr val="dk1"/>
              </a:solidFill>
              <a:effectLst/>
              <a:latin typeface="Avenir LT Std 65 Medium" pitchFamily="34" charset="0"/>
              <a:ea typeface="+mn-ea"/>
              <a:cs typeface="Arial" panose="020B0604020202020204" pitchFamily="34" charset="0"/>
            </a:rPr>
            <a:t>Turkey: </a:t>
          </a:r>
          <a:r>
            <a:rPr lang="en-US" sz="900" b="0" i="0">
              <a:solidFill>
                <a:schemeClr val="dk1"/>
              </a:solidFill>
              <a:effectLst/>
              <a:latin typeface="Avenir LT Std 65 Medium" panose="020B0603020203020204" pitchFamily="34" charset="0"/>
              <a:ea typeface="+mn-ea"/>
              <a:cs typeface="+mn-cs"/>
            </a:rPr>
            <a:t>Corporate income tax will be applied at 22% rate on corporate earnings for three consecutive years as of 2018 (the same rule applies for those whose special accounting period stars in 2018).Taxpayers (only for income from commercial activities and agriculture in limited tax liability cases) pay advance tax at the rate of corporate tax, these payments are deducted from corporate tax of current period.</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Kingdom: has a non-calendar tax year, the rates shown are those in effect as of 6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States: </a:t>
          </a:r>
          <a:r>
            <a:rPr lang="en-US" sz="900" b="0" i="0">
              <a:solidFill>
                <a:schemeClr val="dk1"/>
              </a:solidFill>
              <a:effectLst/>
              <a:latin typeface="Avenir LT Std 65 Medium" panose="020B0603020203020204" pitchFamily="34" charset="0"/>
              <a:ea typeface="+mn-ea"/>
              <a:cs typeface="+mn-cs"/>
            </a:rPr>
            <a:t>The sub-central rate is a weighted average of corporate income tax rates for each of the 50 states plus the District of Columbia</a:t>
          </a:r>
          <a:r>
            <a:rPr lang="en-US" sz="900">
              <a:solidFill>
                <a:schemeClr val="dk1"/>
              </a:solidFill>
              <a:effectLst/>
              <a:latin typeface="Avenir LT Std 65 Medium" pitchFamily="34" charset="0"/>
              <a:ea typeface="+mn-ea"/>
              <a:cs typeface="Arial" panose="020B0604020202020204" pitchFamily="34" charset="0"/>
            </a:rPr>
            <a:t>.  See Explanatory Annex for more details.</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Source:</a:t>
          </a:r>
          <a:r>
            <a:rPr lang="en-US" sz="900">
              <a:solidFill>
                <a:schemeClr val="dk1"/>
              </a:solidFill>
              <a:effectLst/>
              <a:latin typeface="Avenir LT Std 65 Medium" pitchFamily="34" charset="0"/>
              <a:ea typeface="+mn-ea"/>
              <a:cs typeface="Arial" panose="020B0604020202020204" pitchFamily="34" charset="0"/>
            </a:rPr>
            <a:t> OECD Tax Database, Table II.1.</a:t>
          </a:r>
          <a:endParaRPr lang="en-US" sz="900">
            <a:latin typeface="Avenir LT Std 65 Medium" pitchFamily="34" charset="0"/>
            <a:cs typeface="Arial" panose="020B0604020202020204" pitchFamily="34"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19050</xdr:colOff>
      <xdr:row>42</xdr:row>
      <xdr:rowOff>0</xdr:rowOff>
    </xdr:from>
    <xdr:to>
      <xdr:col>5</xdr:col>
      <xdr:colOff>733425</xdr:colOff>
      <xdr:row>111</xdr:row>
      <xdr:rowOff>79375</xdr:rowOff>
    </xdr:to>
    <xdr:sp macro="" textlink="">
      <xdr:nvSpPr>
        <xdr:cNvPr id="3" name="Text Box 2">
          <a:extLst>
            <a:ext uri="{FF2B5EF4-FFF2-40B4-BE49-F238E27FC236}">
              <a16:creationId xmlns:a16="http://schemas.microsoft.com/office/drawing/2014/main" id="{00000000-0008-0000-1C00-000003000000}"/>
            </a:ext>
          </a:extLst>
        </xdr:cNvPr>
        <xdr:cNvSpPr txBox="1">
          <a:spLocks noChangeArrowheads="1"/>
        </xdr:cNvSpPr>
      </xdr:nvSpPr>
      <xdr:spPr bwMode="auto">
        <a:xfrm>
          <a:off x="19050" y="6943725"/>
          <a:ext cx="5953125" cy="11252200"/>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1"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1991, to be liquidated in 1992.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(e) The rates do not include the turnover based local business tax.</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(f) These rates include the local income tax (Imposta Locale sui Redditi; ILOR), deductible up to 75% from IRPEG.</a:t>
          </a:r>
        </a:p>
        <a:p>
          <a:pPr rtl="0" eaLnBrk="1" fontAlgn="auto" latinLnBrk="0" hangingPunct="1"/>
          <a:r>
            <a:rPr lang="en-US" sz="900" b="0" i="0">
              <a:latin typeface="Arial" pitchFamily="34" charset="0"/>
              <a:ea typeface="+mn-ea"/>
              <a:cs typeface="Arial" pitchFamily="34" charset="0"/>
            </a:rPr>
            <a:t>(g)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 tax reform is carried through and the tax rate for central government income tax is further reduced to 30%. The profit sharing tax and the special tax were abolished this year. The rules are independent of the size of the company.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endParaRPr lang="en-US" sz="900" b="0" i="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42</xdr:row>
      <xdr:rowOff>0</xdr:rowOff>
    </xdr:from>
    <xdr:to>
      <xdr:col>5</xdr:col>
      <xdr:colOff>714375</xdr:colOff>
      <xdr:row>94</xdr:row>
      <xdr:rowOff>105833</xdr:rowOff>
    </xdr:to>
    <xdr:sp macro="" textlink="">
      <xdr:nvSpPr>
        <xdr:cNvPr id="2" name="Text Box 2">
          <a:extLst>
            <a:ext uri="{FF2B5EF4-FFF2-40B4-BE49-F238E27FC236}">
              <a16:creationId xmlns:a16="http://schemas.microsoft.com/office/drawing/2014/main" id="{00000000-0008-0000-1D00-000002000000}"/>
            </a:ext>
          </a:extLst>
        </xdr:cNvPr>
        <xdr:cNvSpPr txBox="1">
          <a:spLocks noChangeArrowheads="1"/>
        </xdr:cNvSpPr>
      </xdr:nvSpPr>
      <xdr:spPr bwMode="auto">
        <a:xfrm>
          <a:off x="0" y="6924675"/>
          <a:ext cx="6067425" cy="8525933"/>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(b)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1990, to be liquidated in 1991.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The tax rate for central government income tax is lowered. The profit sharing tax and the special profits tax is unchanged compared to the year 1989. The rules are independent of the size of the company.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42</xdr:row>
      <xdr:rowOff>0</xdr:rowOff>
    </xdr:from>
    <xdr:to>
      <xdr:col>5</xdr:col>
      <xdr:colOff>733425</xdr:colOff>
      <xdr:row>94</xdr:row>
      <xdr:rowOff>105833</xdr:rowOff>
    </xdr:to>
    <xdr:sp macro="" textlink="">
      <xdr:nvSpPr>
        <xdr:cNvPr id="2" name="Text Box 2">
          <a:extLst>
            <a:ext uri="{FF2B5EF4-FFF2-40B4-BE49-F238E27FC236}">
              <a16:creationId xmlns:a16="http://schemas.microsoft.com/office/drawing/2014/main" id="{00000000-0008-0000-1E00-000002000000}"/>
            </a:ext>
          </a:extLst>
        </xdr:cNvPr>
        <xdr:cNvSpPr txBox="1">
          <a:spLocks noChangeArrowheads="1"/>
        </xdr:cNvSpPr>
      </xdr:nvSpPr>
      <xdr:spPr bwMode="auto">
        <a:xfrm>
          <a:off x="0" y="6924675"/>
          <a:ext cx="6010275" cy="8525933"/>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1989, to be liquidated in 1990.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 same rules as for 1984 were applicable with the exception that an additional, temporary, special profits tax was levied for this year until</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1990. This special profits tax was levied on the same base and with the same coordination with the central government tax as the profit sharing tax which gave a total gross rate of 35 per cent and an increase of the net overall rate with approximately 4 percentage points. The rules are independent of the size of the company.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42</xdr:row>
      <xdr:rowOff>0</xdr:rowOff>
    </xdr:from>
    <xdr:to>
      <xdr:col>5</xdr:col>
      <xdr:colOff>733425</xdr:colOff>
      <xdr:row>94</xdr:row>
      <xdr:rowOff>105833</xdr:rowOff>
    </xdr:to>
    <xdr:sp macro="" textlink="">
      <xdr:nvSpPr>
        <xdr:cNvPr id="2" name="Text Box 2">
          <a:extLst>
            <a:ext uri="{FF2B5EF4-FFF2-40B4-BE49-F238E27FC236}">
              <a16:creationId xmlns:a16="http://schemas.microsoft.com/office/drawing/2014/main" id="{00000000-0008-0000-1F00-000002000000}"/>
            </a:ext>
          </a:extLst>
        </xdr:cNvPr>
        <xdr:cNvSpPr txBox="1">
          <a:spLocks noChangeArrowheads="1"/>
        </xdr:cNvSpPr>
      </xdr:nvSpPr>
      <xdr:spPr bwMode="auto">
        <a:xfrm>
          <a:off x="0" y="6924675"/>
          <a:ext cx="6019800" cy="8525933"/>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P</a:t>
          </a:r>
          <a:r>
            <a:rPr lang="en-US" sz="900" b="0" i="0" baseline="0">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1988, to be liquidated in 1989.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baseline="0">
              <a:latin typeface="Arial" pitchFamily="34" charset="0"/>
              <a:ea typeface="+mn-ea"/>
              <a:cs typeface="Arial" pitchFamily="34" charset="0"/>
            </a:rPr>
            <a:t>(d) 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A profit-sharing tax is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42</xdr:row>
      <xdr:rowOff>0</xdr:rowOff>
    </xdr:from>
    <xdr:to>
      <xdr:col>5</xdr:col>
      <xdr:colOff>733425</xdr:colOff>
      <xdr:row>94</xdr:row>
      <xdr:rowOff>105833</xdr:rowOff>
    </xdr:to>
    <xdr:sp macro="" textlink="">
      <xdr:nvSpPr>
        <xdr:cNvPr id="2" name="Text Box 2">
          <a:extLst>
            <a:ext uri="{FF2B5EF4-FFF2-40B4-BE49-F238E27FC236}">
              <a16:creationId xmlns:a16="http://schemas.microsoft.com/office/drawing/2014/main" id="{00000000-0008-0000-2000-000002000000}"/>
            </a:ext>
          </a:extLst>
        </xdr:cNvPr>
        <xdr:cNvSpPr txBox="1">
          <a:spLocks noChangeArrowheads="1"/>
        </xdr:cNvSpPr>
      </xdr:nvSpPr>
      <xdr:spPr bwMode="auto">
        <a:xfrm>
          <a:off x="0" y="6924675"/>
          <a:ext cx="6010275" cy="8525933"/>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P</a:t>
          </a:r>
          <a:r>
            <a:rPr lang="en-US" sz="900" b="0" i="0" baseline="0">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1987, to be liquidated in 1988.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A profit-sharing tax is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42</xdr:row>
      <xdr:rowOff>0</xdr:rowOff>
    </xdr:from>
    <xdr:to>
      <xdr:col>6</xdr:col>
      <xdr:colOff>0</xdr:colOff>
      <xdr:row>96</xdr:row>
      <xdr:rowOff>133350</xdr:rowOff>
    </xdr:to>
    <xdr:sp macro="" textlink="">
      <xdr:nvSpPr>
        <xdr:cNvPr id="2" name="Text Box 2">
          <a:extLst>
            <a:ext uri="{FF2B5EF4-FFF2-40B4-BE49-F238E27FC236}">
              <a16:creationId xmlns:a16="http://schemas.microsoft.com/office/drawing/2014/main" id="{00000000-0008-0000-2100-000002000000}"/>
            </a:ext>
          </a:extLst>
        </xdr:cNvPr>
        <xdr:cNvSpPr txBox="1">
          <a:spLocks noChangeArrowheads="1"/>
        </xdr:cNvSpPr>
      </xdr:nvSpPr>
      <xdr:spPr bwMode="auto">
        <a:xfrm>
          <a:off x="0" y="6943725"/>
          <a:ext cx="5972175" cy="8877300"/>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P</a:t>
          </a:r>
          <a:r>
            <a:rPr lang="en-US" sz="900" b="0" i="0" baseline="0">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1986, to be liquidated in 1987.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F</a:t>
          </a:r>
          <a:r>
            <a:rPr lang="en-US" sz="900" b="0" i="0" baseline="0">
              <a:latin typeface="Arial" pitchFamily="34" charset="0"/>
              <a:ea typeface="+mn-ea"/>
              <a:cs typeface="Arial" pitchFamily="34" charset="0"/>
            </a:rPr>
            <a:t>rom 1980 to 1986, corporations paid their tax according to a tax table with rates between 5 and 42%.</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 profit-sharing tax is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42</xdr:row>
      <xdr:rowOff>0</xdr:rowOff>
    </xdr:from>
    <xdr:to>
      <xdr:col>5</xdr:col>
      <xdr:colOff>714375</xdr:colOff>
      <xdr:row>94</xdr:row>
      <xdr:rowOff>105833</xdr:rowOff>
    </xdr:to>
    <xdr:sp macro="" textlink="">
      <xdr:nvSpPr>
        <xdr:cNvPr id="2" name="Text Box 2">
          <a:extLst>
            <a:ext uri="{FF2B5EF4-FFF2-40B4-BE49-F238E27FC236}">
              <a16:creationId xmlns:a16="http://schemas.microsoft.com/office/drawing/2014/main" id="{00000000-0008-0000-2200-000002000000}"/>
            </a:ext>
          </a:extLst>
        </xdr:cNvPr>
        <xdr:cNvSpPr txBox="1">
          <a:spLocks noChangeArrowheads="1"/>
        </xdr:cNvSpPr>
      </xdr:nvSpPr>
      <xdr:spPr bwMode="auto">
        <a:xfrm>
          <a:off x="0" y="6943725"/>
          <a:ext cx="6019800" cy="8525933"/>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P</a:t>
          </a:r>
          <a:r>
            <a:rPr lang="en-US" sz="900" b="0" i="0" baseline="0">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1985, to be liquidated in 1986.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F</a:t>
          </a:r>
          <a:r>
            <a:rPr lang="en-US" sz="900" b="0" i="0" baseline="0">
              <a:latin typeface="Arial" pitchFamily="34" charset="0"/>
              <a:ea typeface="+mn-ea"/>
              <a:cs typeface="Arial" pitchFamily="34" charset="0"/>
            </a:rPr>
            <a:t>rom 1980 to 1986, corporations paid their tax according to a tax table with rates between 5 and 42%.</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A profit-sharing tax</a:t>
          </a:r>
          <a:r>
            <a:rPr lang="en-US" sz="900" b="0" i="0" baseline="0">
              <a:latin typeface="Arial" pitchFamily="34" charset="0"/>
              <a:ea typeface="+mn-ea"/>
              <a:cs typeface="Arial" pitchFamily="34" charset="0"/>
            </a:rPr>
            <a:t> is</a:t>
          </a:r>
          <a:r>
            <a:rPr lang="en-US" sz="900" b="0" i="0">
              <a:latin typeface="Arial" pitchFamily="34" charset="0"/>
              <a:ea typeface="+mn-ea"/>
              <a:cs typeface="Arial" pitchFamily="34" charset="0"/>
            </a:rPr>
            <a:t>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9524</xdr:colOff>
      <xdr:row>42</xdr:row>
      <xdr:rowOff>0</xdr:rowOff>
    </xdr:from>
    <xdr:to>
      <xdr:col>6</xdr:col>
      <xdr:colOff>0</xdr:colOff>
      <xdr:row>95</xdr:row>
      <xdr:rowOff>142875</xdr:rowOff>
    </xdr:to>
    <xdr:sp macro="" textlink="">
      <xdr:nvSpPr>
        <xdr:cNvPr id="2" name="Text Box 2">
          <a:extLst>
            <a:ext uri="{FF2B5EF4-FFF2-40B4-BE49-F238E27FC236}">
              <a16:creationId xmlns:a16="http://schemas.microsoft.com/office/drawing/2014/main" id="{00000000-0008-0000-2300-000002000000}"/>
            </a:ext>
          </a:extLst>
        </xdr:cNvPr>
        <xdr:cNvSpPr txBox="1">
          <a:spLocks noChangeArrowheads="1"/>
        </xdr:cNvSpPr>
      </xdr:nvSpPr>
      <xdr:spPr bwMode="auto">
        <a:xfrm>
          <a:off x="9524" y="6943725"/>
          <a:ext cx="6019801" cy="8724900"/>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P</a:t>
          </a:r>
          <a:r>
            <a:rPr lang="en-US" sz="900" b="0" i="0" baseline="0">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1984, to be liquidated in 1985.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F</a:t>
          </a:r>
          <a:r>
            <a:rPr lang="en-US" sz="900" b="0" i="0" baseline="0">
              <a:latin typeface="Arial" pitchFamily="34" charset="0"/>
              <a:ea typeface="+mn-ea"/>
              <a:cs typeface="Arial" pitchFamily="34" charset="0"/>
            </a:rPr>
            <a:t>rom 1980 to 1986, corporations paid their tax according to a tax table with rates between 5 and 42%.</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In this year, the sub-central government corporate tax was abolished</a:t>
          </a:r>
          <a:r>
            <a:rPr lang="en-US" sz="900" b="0" i="0" baseline="0">
              <a:latin typeface="Arial" pitchFamily="34" charset="0"/>
              <a:ea typeface="+mn-ea"/>
              <a:cs typeface="Arial" pitchFamily="34" charset="0"/>
            </a:rPr>
            <a:t> and a profit-sharing tax, levied at a rate of 20 per cent on the inflation-adjusted profit, was introduced.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19050</xdr:colOff>
      <xdr:row>42</xdr:row>
      <xdr:rowOff>0</xdr:rowOff>
    </xdr:from>
    <xdr:to>
      <xdr:col>5</xdr:col>
      <xdr:colOff>733425</xdr:colOff>
      <xdr:row>92</xdr:row>
      <xdr:rowOff>22225</xdr:rowOff>
    </xdr:to>
    <xdr:sp macro="" textlink="">
      <xdr:nvSpPr>
        <xdr:cNvPr id="3" name="Text Box 2">
          <a:extLst>
            <a:ext uri="{FF2B5EF4-FFF2-40B4-BE49-F238E27FC236}">
              <a16:creationId xmlns:a16="http://schemas.microsoft.com/office/drawing/2014/main" id="{00000000-0008-0000-2400-000003000000}"/>
            </a:ext>
          </a:extLst>
        </xdr:cNvPr>
        <xdr:cNvSpPr txBox="1">
          <a:spLocks noChangeArrowheads="1"/>
        </xdr:cNvSpPr>
      </xdr:nvSpPr>
      <xdr:spPr bwMode="auto">
        <a:xfrm>
          <a:off x="19050" y="6943725"/>
          <a:ext cx="6067425" cy="8118475"/>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cs typeface="Arial" pitchFamily="34" charset="0"/>
          </a:endParaRPr>
        </a:p>
        <a:p>
          <a:pPr rtl="0" eaLnBrk="1" fontAlgn="auto" latinLnBrk="0" hangingPunct="1"/>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P</a:t>
          </a:r>
          <a:r>
            <a:rPr lang="en-US" sz="900" b="0" i="0" baseline="0">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1983, to be liquidated in 1984.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F</a:t>
          </a:r>
          <a:r>
            <a:rPr lang="en-US" sz="900" b="0" i="0" baseline="0">
              <a:latin typeface="Arial" pitchFamily="34" charset="0"/>
              <a:ea typeface="+mn-ea"/>
              <a:cs typeface="Arial" pitchFamily="34" charset="0"/>
            </a:rPr>
            <a:t>rom 1980 to 1986, corporations paid their tax according to a tax table with rates between 5 and 42%.</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(g)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 T</a:t>
          </a:r>
          <a:r>
            <a:rPr lang="en-US" sz="900" b="0" i="0" baseline="0">
              <a:latin typeface="Arial" pitchFamily="34" charset="0"/>
              <a:ea typeface="+mn-ea"/>
              <a:cs typeface="Arial" pitchFamily="34" charset="0"/>
            </a:rPr>
            <a:t>he sub-central government income tax rate is deductible against the central government corporate income tax. The rules are independent of the size of the company.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(k)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endParaRPr lang="en-US" sz="900" b="0" i="0">
            <a:latin typeface="Arial" pitchFamily="34" charset="0"/>
            <a:ea typeface="+mn-ea"/>
            <a:cs typeface="Arial" pitchFamily="34"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xdr:colOff>
      <xdr:row>42</xdr:row>
      <xdr:rowOff>0</xdr:rowOff>
    </xdr:from>
    <xdr:to>
      <xdr:col>6</xdr:col>
      <xdr:colOff>1</xdr:colOff>
      <xdr:row>86</xdr:row>
      <xdr:rowOff>115957</xdr:rowOff>
    </xdr:to>
    <xdr:sp macro="" textlink="">
      <xdr:nvSpPr>
        <xdr:cNvPr id="3" name="Text Box 2">
          <a:extLst>
            <a:ext uri="{FF2B5EF4-FFF2-40B4-BE49-F238E27FC236}">
              <a16:creationId xmlns:a16="http://schemas.microsoft.com/office/drawing/2014/main" id="{00000000-0008-0000-2500-000003000000}"/>
            </a:ext>
          </a:extLst>
        </xdr:cNvPr>
        <xdr:cNvSpPr txBox="1">
          <a:spLocks noChangeArrowheads="1"/>
        </xdr:cNvSpPr>
      </xdr:nvSpPr>
      <xdr:spPr bwMode="auto">
        <a:xfrm>
          <a:off x="1" y="6943725"/>
          <a:ext cx="6057900" cy="7240657"/>
        </a:xfrm>
        <a:prstGeom prst="rect">
          <a:avLst/>
        </a:prstGeom>
        <a:solidFill>
          <a:srgbClr val="FFFFFF"/>
        </a:solidFill>
        <a:ln w="9525">
          <a:noFill/>
          <a:miter lim="800000"/>
          <a:headEnd/>
          <a:tailEnd/>
        </a:ln>
      </xdr:spPr>
      <xdr:txBody>
        <a:bodyPr vertOverflow="clip" wrap="square" lIns="27432" tIns="18288"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algn="just" rtl="0">
            <a:lnSpc>
              <a:spcPts val="1100"/>
            </a:lnSpc>
            <a:defRPr sz="1000"/>
          </a:pPr>
          <a:r>
            <a:rPr lang="en-US" sz="900" b="0" i="0" strike="noStrike">
              <a:solidFill>
                <a:srgbClr val="000000"/>
              </a:solidFill>
              <a:latin typeface="Arial" pitchFamily="34" charset="0"/>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p>
        <a:p>
          <a:pPr algn="just" rtl="0">
            <a:lnSpc>
              <a:spcPts val="1100"/>
            </a:lnSpc>
            <a:defRPr sz="1000"/>
          </a:pPr>
          <a:r>
            <a:rPr lang="en-US" sz="900" b="0" i="0" strike="noStrike">
              <a:solidFill>
                <a:srgbClr val="000000"/>
              </a:solidFill>
              <a:latin typeface="Arial" pitchFamily="34" charset="0"/>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p>
        <a:p>
          <a:pPr algn="just" rtl="0">
            <a:lnSpc>
              <a:spcPts val="1100"/>
            </a:lnSpc>
            <a:defRPr sz="1000"/>
          </a:pPr>
          <a:r>
            <a:rPr lang="en-US" sz="900" b="0" i="0" strike="noStrike">
              <a:solidFill>
                <a:srgbClr val="000000"/>
              </a:solidFill>
              <a:latin typeface="Arial" pitchFamily="34" charset="0"/>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p>
        <a:p>
          <a:pPr algn="just" rtl="0">
            <a:lnSpc>
              <a:spcPts val="1100"/>
            </a:lnSpc>
            <a:defRPr sz="1000"/>
          </a:pPr>
          <a:r>
            <a:rPr lang="en-US" sz="900" b="0" i="0" strike="noStrike">
              <a:solidFill>
                <a:srgbClr val="000000"/>
              </a:solidFill>
              <a:latin typeface="Arial" pitchFamily="34" charset="0"/>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p>
        <a:p>
          <a:pPr algn="just" rtl="0">
            <a:lnSpc>
              <a:spcPts val="1100"/>
            </a:lnSpc>
            <a:defRPr sz="1000"/>
          </a:pPr>
          <a:r>
            <a:rPr lang="en-US" sz="900" b="0" i="0" strike="noStrike">
              <a:solidFill>
                <a:srgbClr val="000000"/>
              </a:solidFill>
              <a:latin typeface="Arial" pitchFamily="34" charset="0"/>
              <a:cs typeface="Arial" pitchFamily="34" charset="0"/>
            </a:rPr>
            <a:t>5. This column shows the basic combined central and sub-central (statutory) corporate income tax rate given by the adjusted central government rate plus the sub-central rate. </a:t>
          </a:r>
        </a:p>
        <a:p>
          <a:pPr algn="just" rtl="0">
            <a:lnSpc>
              <a:spcPts val="1100"/>
            </a:lnSpc>
            <a:defRPr sz="1000"/>
          </a:pPr>
          <a:r>
            <a:rPr lang="en-US" sz="900" b="0" i="0" strike="noStrike">
              <a:solidFill>
                <a:srgbClr val="000000"/>
              </a:solidFill>
              <a:latin typeface="Arial" pitchFamily="34" charset="0"/>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p>
        <a:p>
          <a:pPr marL="0" marR="0" indent="0" algn="just" defTabSz="914400" rtl="0" eaLnBrk="1" fontAlgn="auto" latinLnBrk="0" hangingPunct="1">
            <a:lnSpc>
              <a:spcPts val="1100"/>
            </a:lnSpc>
            <a:spcBef>
              <a:spcPts val="0"/>
            </a:spcBef>
            <a:spcAft>
              <a:spcPts val="0"/>
            </a:spcAft>
            <a:buClrTx/>
            <a:buSzTx/>
            <a:buFontTx/>
            <a:buNone/>
            <a:tabLst/>
            <a:defRPr sz="1000"/>
          </a:pPr>
          <a:endParaRPr lang="en-US" sz="900" b="0" i="0" strike="noStrike">
            <a:solidFill>
              <a:srgbClr val="000000"/>
            </a:solidFill>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(b) P</a:t>
          </a:r>
          <a:r>
            <a:rPr lang="en-US" sz="900" b="0" i="0" baseline="0">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(c) T</a:t>
          </a:r>
          <a:r>
            <a:rPr lang="en-US" sz="900" b="0" i="0" baseline="0">
              <a:latin typeface="Arial" pitchFamily="34" charset="0"/>
              <a:ea typeface="+mn-ea"/>
              <a:cs typeface="Arial" pitchFamily="34" charset="0"/>
            </a:rPr>
            <a:t>hese are the rates applying to income earned in 1982, to be liquidated in 1983. The rates do not include the local business tax (Taxe professionnelle) or the turnover based solidarity tax (Contribution de Solidarité)</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(d)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a:t>
          </a:r>
          <a:r>
            <a:rPr lang="en-US" sz="900" b="0" i="0" baseline="0">
              <a:latin typeface="Arial" pitchFamily="34" charset="0"/>
              <a:ea typeface="+mn-ea"/>
              <a:cs typeface="Arial" pitchFamily="34" charset="0"/>
            </a:rPr>
            <a:t>hese rates include the local income tax (Imposta Locale sui Redditi; ILOR), deductible from IRPEG.</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F</a:t>
          </a:r>
          <a:r>
            <a:rPr lang="en-US" sz="900" b="0" i="0" baseline="0">
              <a:latin typeface="Arial" pitchFamily="34" charset="0"/>
              <a:ea typeface="+mn-ea"/>
              <a:cs typeface="Arial" pitchFamily="34" charset="0"/>
            </a:rPr>
            <a:t>rom 1980 to 1986, corporations paid their tax according to a tax table with rates between 5 and 42%.</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(g)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cs typeface="Arial" pitchFamily="34" charset="0"/>
          </a:endParaRPr>
        </a:p>
        <a:p>
          <a:pPr rtl="0" eaLnBrk="1" fontAlgn="auto" latinLnBrk="0" hangingPunct="1"/>
          <a:r>
            <a:rPr lang="en-US" sz="900" b="0" i="0">
              <a:latin typeface="Arial" pitchFamily="34" charset="0"/>
              <a:ea typeface="+mn-ea"/>
              <a:cs typeface="Arial" pitchFamily="34" charset="0"/>
            </a:rPr>
            <a:t>(h) T</a:t>
          </a:r>
          <a:r>
            <a:rPr lang="en-US" sz="900" b="0" i="0" baseline="0">
              <a:latin typeface="Arial" pitchFamily="34" charset="0"/>
              <a:ea typeface="+mn-ea"/>
              <a:cs typeface="Arial" pitchFamily="34" charset="0"/>
            </a:rPr>
            <a:t>he sub-central government income tax rate is deductible against the central government corporate income tax. The rules are independent of the size of the company.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A</a:t>
          </a:r>
          <a:r>
            <a:rPr lang="en-US" sz="900" b="0" i="0" baseline="0">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 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cs typeface="Arial" pitchFamily="34" charset="0"/>
          </a:endParaRPr>
        </a:p>
        <a:p>
          <a:pPr rtl="0" eaLnBrk="1" fontAlgn="auto" latinLnBrk="0" hangingPunct="1">
            <a:lnSpc>
              <a:spcPts val="1200"/>
            </a:lnSpc>
          </a:pPr>
          <a:r>
            <a:rPr lang="en-US" sz="900" b="0" i="0">
              <a:latin typeface="Arial" pitchFamily="34" charset="0"/>
              <a:ea typeface="+mn-ea"/>
              <a:cs typeface="Arial" pitchFamily="34" charset="0"/>
            </a:rPr>
            <a:t>(k)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lnSpc>
              <a:spcPts val="1200"/>
            </a:lnSpc>
          </a:pPr>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rtl="0" eaLnBrk="1" fontAlgn="auto" latinLnBrk="0" hangingPunct="1">
            <a:lnSpc>
              <a:spcPts val="1200"/>
            </a:lnSpc>
          </a:pPr>
          <a:endParaRPr lang="en-US" sz="900" b="0" i="0">
            <a:latin typeface="Arial" pitchFamily="34" charset="0"/>
            <a:ea typeface="+mn-ea"/>
            <a:cs typeface="Arial" pitchFamily="34" charset="0"/>
          </a:endParaRPr>
        </a:p>
        <a:p>
          <a:pPr marL="0" marR="0" indent="0" algn="just" defTabSz="914400" rtl="0" eaLnBrk="1" fontAlgn="auto" latinLnBrk="0" hangingPunct="1">
            <a:lnSpc>
              <a:spcPts val="1100"/>
            </a:lnSpc>
            <a:spcBef>
              <a:spcPts val="0"/>
            </a:spcBef>
            <a:spcAft>
              <a:spcPts val="0"/>
            </a:spcAft>
            <a:buClrTx/>
            <a:buSzTx/>
            <a:buFontTx/>
            <a:buNone/>
            <a:tabLst/>
            <a:defRPr sz="1000"/>
          </a:pPr>
          <a:endParaRPr lang="en-US" sz="900" b="0" i="0" strike="noStrike">
            <a:solidFill>
              <a:srgbClr val="000000"/>
            </a:solidFill>
            <a:latin typeface="Arial" pitchFamily="34" charset="0"/>
            <a:ea typeface="+mn-ea"/>
            <a:cs typeface="Arial" pitchFamily="34" charset="0"/>
          </a:endParaRPr>
        </a:p>
        <a:p>
          <a:pPr algn="just" rtl="0">
            <a:lnSpc>
              <a:spcPts val="1100"/>
            </a:lnSpc>
            <a:defRPr sz="1000"/>
          </a:pPr>
          <a:endParaRPr lang="en-US" sz="900" b="0" i="0" strike="noStrike">
            <a:solidFill>
              <a:srgbClr val="000000"/>
            </a:solidFill>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46</xdr:row>
      <xdr:rowOff>123827</xdr:rowOff>
    </xdr:from>
    <xdr:to>
      <xdr:col>5</xdr:col>
      <xdr:colOff>1104900</xdr:colOff>
      <xdr:row>115</xdr:row>
      <xdr:rowOff>9525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7572377"/>
          <a:ext cx="6772275" cy="104965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chemeClr val="dk1"/>
              </a:solidFill>
              <a:effectLst/>
              <a:latin typeface="Avenir LT Std 65 Medium" pitchFamily="34" charset="0"/>
              <a:ea typeface="+mn-ea"/>
              <a:cs typeface="Arial" panose="020B0604020202020204" pitchFamily="34" charset="0"/>
            </a:rPr>
            <a:t>Key to abbreviations: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n.a.: Data not provided</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Explanatory notes about the content of the table	</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1. Corporate income tax rate - This table shows  'basic' (non-targeted) central, sub-central and combined (statutory) corporate income tax rates. Where a progressive (as opposed to flat) rate structure applies, the top marginal rate is shown. Further explanatory notes may be found in the Explanatory Annex.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2. Central government corporate income tax rate - shows the basic central government statutory (flat or top marginal) corporate income tax rate. Where surtax applies, the statutory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3. Adjusted central government corporate income tax rate - shows the basic central government statutory corporate income tax rate (inclusive of surtax (if any)), adjusted (if applicable) to show the net rate where the central government provides a deduction in respect of sub-central income tax.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4. Sub-central government corporate income tax rate -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5. Combined corporate income tax rate - shows the basic combined central and sub-central (statutory) corporate income tax rate given by the adjusted central government rate plus the sub-central rate.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6. Targeted corporate tax rates -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 Country-specific footnotes: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Australia: has a non-calendar tax year, the rates shown are those in effect as of 1 July. 	</a:t>
          </a:r>
        </a:p>
        <a:p>
          <a:pPr algn="l"/>
          <a:r>
            <a:rPr lang="en-US" sz="900">
              <a:solidFill>
                <a:schemeClr val="dk1"/>
              </a:solidFill>
              <a:effectLst/>
              <a:latin typeface="Avenir LT Std 65 Medium" pitchFamily="34" charset="0"/>
              <a:ea typeface="+mn-ea"/>
              <a:cs typeface="Arial" panose="020B0604020202020204" pitchFamily="34" charset="0"/>
            </a:rPr>
            <a:t>Belgium: </a:t>
          </a:r>
          <a:r>
            <a:rPr lang="en-US" sz="900" b="0" i="0">
              <a:solidFill>
                <a:schemeClr val="dk1"/>
              </a:solidFill>
              <a:effectLst/>
              <a:latin typeface="Avenir LT Std 65 Medium" panose="020B0603020203020204" pitchFamily="34" charset="0"/>
              <a:ea typeface="+mn-ea"/>
              <a:cs typeface="+mn-cs"/>
            </a:rPr>
            <a:t>A notional allowance for corporate equity (ACE) reduces the effective CIT rate. E.g. the effective tax rate is only half the nominal tax rate when the return on equity before tax is twice the notional interest rate (0,2370% in 2017). See Explanatory Annex for more details.</a:t>
          </a:r>
        </a:p>
        <a:p>
          <a:pPr algn="l"/>
          <a:r>
            <a:rPr lang="en-US" sz="900" b="0" i="0">
              <a:solidFill>
                <a:schemeClr val="dk1"/>
              </a:solidFill>
              <a:effectLst/>
              <a:latin typeface="Avenir LT Std 65 Medium" panose="020B0603020203020204" pitchFamily="34" charset="0"/>
              <a:ea typeface="+mn-ea"/>
              <a:cs typeface="+mn-cs"/>
            </a:rPr>
            <a:t>Chile: Applicable to taxpayers adhered to the totally integrated with income attribution tax regime. Taxpayers under the partially integrated income tax system face a corporate tax rate of 25.5% in 2017 (27% from 2018). See the Explanatory Annex for further details.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Estonia:  from 1 January 2000, the corporate income tax is levied on distributed profits.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France: </a:t>
          </a:r>
          <a:r>
            <a:rPr lang="en-US" sz="900" b="0" i="0">
              <a:solidFill>
                <a:schemeClr val="dk1"/>
              </a:solidFill>
              <a:effectLst/>
              <a:latin typeface="Avenir LT Std 65 Medium" panose="020B0603020203020204" pitchFamily="34" charset="0"/>
              <a:ea typeface="+mn-ea"/>
              <a:cs typeface="+mn-cs"/>
            </a:rPr>
            <a:t>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It does not include the local business tax (Contribution économique territoriale, which replaced the former Taxe professionnelle from January 1st 2010).The CIT rate does not include the 3% additional contribution on distributed profits.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Germany: the rates include the regional trade tax (Gewerbesteuer) and the surcharge.</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Greece The 26% tax rate applies to Corporations and to Legal entities which maintain double entry books. For those entities which maintain single entry accounting books, a tax rate of 26% is applicable for income up to 50,000€ and 33% for any exceeding amount.</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Hungary: </a:t>
          </a:r>
          <a:r>
            <a:rPr lang="en-US" sz="900" b="0" i="0">
              <a:solidFill>
                <a:schemeClr val="dk1"/>
              </a:solidFill>
              <a:effectLst/>
              <a:latin typeface="Avenir LT Std 65 Medium" panose="020B0603020203020204" pitchFamily="34" charset="0"/>
              <a:ea typeface="+mn-ea"/>
              <a:cs typeface="+mn-cs"/>
            </a:rPr>
            <a:t>The rates do not include the turnover based local business tax, the innovation tax, bank levy and surtax on the energy sector.</a:t>
          </a:r>
        </a:p>
        <a:p>
          <a:pPr algn="l"/>
          <a:r>
            <a:rPr lang="en-US" sz="900">
              <a:solidFill>
                <a:schemeClr val="dk1"/>
              </a:solidFill>
              <a:effectLst/>
              <a:latin typeface="Avenir LT Std 65 Medium" pitchFamily="34" charset="0"/>
              <a:ea typeface="+mn-ea"/>
              <a:cs typeface="Arial" panose="020B0604020202020204" pitchFamily="34" charset="0"/>
            </a:rPr>
            <a:t>Iceland: </a:t>
          </a:r>
          <a:r>
            <a:rPr lang="en-US" sz="900" b="0" i="0">
              <a:solidFill>
                <a:schemeClr val="dk1"/>
              </a:solidFill>
              <a:effectLst/>
              <a:latin typeface="Avenir LT Std 65 Medium" panose="020B0603020203020204" pitchFamily="34" charset="0"/>
              <a:ea typeface="+mn-ea"/>
              <a:cs typeface="+mn-cs"/>
            </a:rPr>
            <a:t>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(i) i a levy on total remuneration paid to employees at a rate of 5.5% (decreased in 2014 from 6.75% previously) and (ii) a special income tax of 6% on institutions’ corporate income tax base in excess of ISK 1 billion.</a:t>
          </a:r>
        </a:p>
        <a:p>
          <a:pPr algn="l"/>
          <a:r>
            <a:rPr lang="en-US" sz="900">
              <a:solidFill>
                <a:schemeClr val="dk1"/>
              </a:solidFill>
              <a:effectLst/>
              <a:latin typeface="Avenir LT Std 65 Medium" pitchFamily="34" charset="0"/>
              <a:ea typeface="+mn-ea"/>
              <a:cs typeface="Arial" panose="020B0604020202020204" pitchFamily="34" charset="0"/>
            </a:rPr>
            <a:t>Israel</a:t>
          </a:r>
          <a:r>
            <a:rPr lang="en-US" sz="900" b="0" i="0">
              <a:solidFill>
                <a:schemeClr val="dk1"/>
              </a:solidFill>
              <a:effectLst/>
              <a:latin typeface="Avenir LT Std 65 Medium" panose="020B0603020203020204" pitchFamily="34" charset="0"/>
              <a:ea typeface="+mn-ea"/>
              <a:cs typeface="+mn-cs"/>
            </a:rPr>
            <a:t>Within the VAT law, Financial Institutions pay taxes on the combination of their wages and salaries and their profits. These amounts are deductible from profits in the assessment of corporate income tax.</a:t>
          </a:r>
        </a:p>
        <a:p>
          <a:pPr algn="l"/>
          <a:r>
            <a:rPr lang="en-US" sz="900">
              <a:solidFill>
                <a:schemeClr val="dk1"/>
              </a:solidFill>
              <a:effectLst/>
              <a:latin typeface="Avenir LT Std 65 Medium" pitchFamily="34" charset="0"/>
              <a:ea typeface="+mn-ea"/>
              <a:cs typeface="Arial" panose="020B0604020202020204" pitchFamily="34" charset="0"/>
            </a:rPr>
            <a:t>Italy: these rates do not include the regional business tax (Imposta Regionale sulle Attività Produttive; IRAP).The effective CIT rate can be substantially reduced by a notional allowance for corporate equity (ACE). See the Explanatory Annex for more details.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Japan:  </a:t>
          </a:r>
          <a:r>
            <a:rPr lang="en-US" sz="900" b="0" i="0">
              <a:solidFill>
                <a:schemeClr val="dk1"/>
              </a:solidFill>
              <a:effectLst/>
              <a:latin typeface="Avenir LT Std 65 Medium" panose="020B0603020203020204" pitchFamily="34" charset="0"/>
              <a:ea typeface="+mn-ea"/>
              <a:cs typeface="+mn-cs"/>
            </a:rPr>
            <a:t>Japan has a non-calendar tax year, the rates shown are those in effect as of 1 April. The combined corporate income tax rate has been reduced from 32.11% (FY2015) to 29.97% (FY2016). For 'Corporation enterprise tax' (including 'Local special corporation surtax') which is a part of sub-central corporate income tax, the tax rate applicable to corporations with capital of over JPY 100 million is applied.</a:t>
          </a:r>
        </a:p>
        <a:p>
          <a:pPr algn="l"/>
          <a:r>
            <a:rPr lang="en-US" sz="900">
              <a:solidFill>
                <a:schemeClr val="dk1"/>
              </a:solidFill>
              <a:effectLst/>
              <a:latin typeface="Avenir LT Std 65 Medium" pitchFamily="34" charset="0"/>
              <a:ea typeface="+mn-ea"/>
              <a:cs typeface="Arial" panose="020B0604020202020204" pitchFamily="34" charset="0"/>
            </a:rPr>
            <a:t>Luxembourg:  the contribution to the unemployment fund is 7%</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Netherlands: applies to taxable income over EUR 200,000</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New Zealand: has a non-calendar tax year, the rates shown are those in effect as of 1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Poland: </a:t>
          </a:r>
          <a:r>
            <a:rPr lang="en-US" sz="900" b="0" i="0">
              <a:solidFill>
                <a:schemeClr val="dk1"/>
              </a:solidFill>
              <a:effectLst/>
              <a:latin typeface="Avenir LT Std 65 Medium" panose="020B0603020203020204" pitchFamily="34" charset="0"/>
              <a:ea typeface="+mn-ea"/>
              <a:cs typeface="+mn-cs"/>
            </a:rPr>
            <a:t>There is no sub-cental government tax, however local authorities (of each level) participate in tax revenue at a given percentage for each level of local authority.</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Portugal: </a:t>
          </a:r>
          <a:r>
            <a:rPr lang="en-US" sz="900" b="0" i="0">
              <a:solidFill>
                <a:schemeClr val="dk1"/>
              </a:solidFill>
              <a:effectLst/>
              <a:latin typeface="Avenir LT Std 65 Medium" panose="020B0603020203020204" pitchFamily="34" charset="0"/>
              <a:ea typeface="+mn-ea"/>
              <a:cs typeface="+mn-cs"/>
            </a:rPr>
            <a:t>Since 2011 there is a State surtax. In 2011 this surtax was 2% for taxable profit above 2,000,000 euros. In 2012 it was 3% for taxable profit above 1,500,000 euros and 5% for taxable profit above 10,000,000. In 2013 it is 3% for taxable profit above 1,500,000 euros and 5% for taxable profit above 7,500,000. In 2014 it is 3% for taxable profit above 1,500,000 euros, 5% for taxable profit above 7,500,000 and 7% for taxable profit above 35,000,000 euros.</a:t>
          </a:r>
        </a:p>
        <a:p>
          <a:pPr algn="l"/>
          <a:r>
            <a:rPr lang="en-US" sz="900">
              <a:solidFill>
                <a:schemeClr val="dk1"/>
              </a:solidFill>
              <a:effectLst/>
              <a:latin typeface="Avenir LT Std 65 Medium" pitchFamily="34" charset="0"/>
              <a:ea typeface="+mn-ea"/>
              <a:cs typeface="Arial" panose="020B0604020202020204" pitchFamily="34" charset="0"/>
            </a:rPr>
            <a:t>Slovak Republic</a:t>
          </a:r>
          <a:r>
            <a:rPr lang="en-US" sz="900" b="0" i="0">
              <a:solidFill>
                <a:schemeClr val="dk1"/>
              </a:solidFill>
              <a:effectLst/>
              <a:latin typeface="Avenir LT Std 65 Medium" panose="020B0603020203020204" pitchFamily="34" charset="0"/>
              <a:ea typeface="+mn-ea"/>
              <a:cs typeface="+mn-cs"/>
            </a:rPr>
            <a:t>As of 2014, there is a minimum tax, called tax license, at three levels: EUR 480 for small corporations, not registered to VAT; EUR 960 for small corporations, registered to VAT and EUR 2,880 for large companies (turnover over EUR 500,000). These minimum amounts have to be paid if the tax calculated on the actual taxable income is lower. The minimum tax is paid as the ordinary CIT, i.e. when tax return is filed. The difference between the minimum tax and the tax calculated based on taxable income may be carried forward and deducted from tax liability up to 3 years. Companies in the first year of existence and non-profit organizations are exempt.</a:t>
          </a:r>
        </a:p>
        <a:p>
          <a:pPr algn="l"/>
          <a:r>
            <a:rPr lang="en-US" sz="900">
              <a:solidFill>
                <a:schemeClr val="dk1"/>
              </a:solidFill>
              <a:effectLst/>
              <a:latin typeface="Avenir LT Std 65 Medium" pitchFamily="34" charset="0"/>
              <a:ea typeface="+mn-ea"/>
              <a:cs typeface="Arial" panose="020B0604020202020204" pitchFamily="34" charset="0"/>
            </a:rPr>
            <a:t>Switzerland: church taxes, which cannot be avoided by enterprises, are included.</a:t>
          </a:r>
        </a:p>
        <a:p>
          <a:pPr algn="l"/>
          <a:r>
            <a:rPr lang="en-US" sz="900">
              <a:solidFill>
                <a:schemeClr val="dk1"/>
              </a:solidFill>
              <a:effectLst/>
              <a:latin typeface="Avenir LT Std 65 Medium" pitchFamily="34" charset="0"/>
              <a:ea typeface="+mn-ea"/>
              <a:cs typeface="Arial" panose="020B0604020202020204" pitchFamily="34" charset="0"/>
            </a:rPr>
            <a:t>Turkey: </a:t>
          </a:r>
          <a:r>
            <a:rPr lang="en-US" sz="900" b="0" i="0">
              <a:solidFill>
                <a:schemeClr val="dk1"/>
              </a:solidFill>
              <a:effectLst/>
              <a:latin typeface="Avenir LT Std 65 Medium" panose="020B0603020203020204" pitchFamily="34" charset="0"/>
              <a:ea typeface="+mn-ea"/>
              <a:cs typeface="+mn-cs"/>
            </a:rPr>
            <a:t>Corporate income tax is applied at 20 % rate on corporate earnings, Taxpayers (only for income from commercial activities and agriculture in limited tax liability cases) pay advance tax at the rate of corporate tax, these payments are deducted from corporate tax of current period.</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Kingdom: has a non-calendar tax year, the rates shown are those in effect as of 6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States: </a:t>
          </a:r>
          <a:r>
            <a:rPr lang="en-US" sz="900" b="0" i="0">
              <a:solidFill>
                <a:schemeClr val="dk1"/>
              </a:solidFill>
              <a:effectLst/>
              <a:latin typeface="Avenir LT Std 65 Medium" panose="020B0603020203020204" pitchFamily="34" charset="0"/>
              <a:ea typeface="+mn-ea"/>
              <a:cs typeface="+mn-cs"/>
            </a:rPr>
            <a:t>The sub-central rate is a weighted average of corporate income tax rates for each of the 50 states plus the District of Columbia</a:t>
          </a:r>
          <a:r>
            <a:rPr lang="en-US" sz="900">
              <a:solidFill>
                <a:schemeClr val="dk1"/>
              </a:solidFill>
              <a:effectLst/>
              <a:latin typeface="Avenir LT Std 65 Medium" pitchFamily="34" charset="0"/>
              <a:ea typeface="+mn-ea"/>
              <a:cs typeface="Arial" panose="020B0604020202020204" pitchFamily="34" charset="0"/>
            </a:rPr>
            <a:t>.  See Explanatory Annex for more details.</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Source:</a:t>
          </a:r>
          <a:r>
            <a:rPr lang="en-US" sz="900">
              <a:solidFill>
                <a:schemeClr val="dk1"/>
              </a:solidFill>
              <a:effectLst/>
              <a:latin typeface="Avenir LT Std 65 Medium" pitchFamily="34" charset="0"/>
              <a:ea typeface="+mn-ea"/>
              <a:cs typeface="Arial" panose="020B0604020202020204" pitchFamily="34" charset="0"/>
            </a:rPr>
            <a:t> OECD Tax Database, Table II.1.</a:t>
          </a:r>
          <a:endParaRPr lang="en-US" sz="900">
            <a:latin typeface="Avenir LT Std 65 Medium" pitchFamily="34" charset="0"/>
            <a:cs typeface="Arial" panose="020B0604020202020204" pitchFamily="34"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19050</xdr:colOff>
      <xdr:row>42</xdr:row>
      <xdr:rowOff>0</xdr:rowOff>
    </xdr:from>
    <xdr:to>
      <xdr:col>5</xdr:col>
      <xdr:colOff>733425</xdr:colOff>
      <xdr:row>84</xdr:row>
      <xdr:rowOff>74543</xdr:rowOff>
    </xdr:to>
    <xdr:sp macro="" textlink="">
      <xdr:nvSpPr>
        <xdr:cNvPr id="3" name="Text Box 2">
          <a:extLst>
            <a:ext uri="{FF2B5EF4-FFF2-40B4-BE49-F238E27FC236}">
              <a16:creationId xmlns:a16="http://schemas.microsoft.com/office/drawing/2014/main" id="{00000000-0008-0000-2600-000003000000}"/>
            </a:ext>
          </a:extLst>
        </xdr:cNvPr>
        <xdr:cNvSpPr txBox="1">
          <a:spLocks noChangeArrowheads="1"/>
        </xdr:cNvSpPr>
      </xdr:nvSpPr>
      <xdr:spPr bwMode="auto">
        <a:xfrm>
          <a:off x="19050" y="6943725"/>
          <a:ext cx="6029325" cy="6875393"/>
        </a:xfrm>
        <a:prstGeom prst="rect">
          <a:avLst/>
        </a:prstGeom>
        <a:solidFill>
          <a:srgbClr val="FFFFFF"/>
        </a:solidFill>
        <a:ln w="9525">
          <a:noFill/>
          <a:miter lim="800000"/>
          <a:headEnd/>
          <a:tailEnd/>
        </a:ln>
      </xdr:spPr>
      <xdr:txBody>
        <a:bodyPr vertOverflow="clip" wrap="square" lIns="27432" tIns="18288" rIns="27432" bIns="0" anchor="t" upright="1"/>
        <a:lstStyle/>
        <a:p>
          <a:pPr algn="just" rtl="0">
            <a:defRPr sz="1000"/>
          </a:pPr>
          <a:r>
            <a:rPr lang="en-US" sz="900" b="1" i="0" strike="noStrike">
              <a:solidFill>
                <a:srgbClr val="000000"/>
              </a:solidFill>
              <a:latin typeface="Arial" pitchFamily="34" charset="0"/>
              <a:cs typeface="Arial" pitchFamily="34" charset="0"/>
            </a:rPr>
            <a:t>Key to abbreviations:</a:t>
          </a:r>
        </a:p>
        <a:p>
          <a:pPr algn="just" rtl="0">
            <a:defRPr sz="1000"/>
          </a:pPr>
          <a:r>
            <a:rPr lang="en-US" sz="900" b="0" i="0" strike="noStrike">
              <a:solidFill>
                <a:srgbClr val="000000"/>
              </a:solidFill>
              <a:latin typeface="Arial" pitchFamily="34" charset="0"/>
              <a:cs typeface="Arial" pitchFamily="34" charset="0"/>
            </a:rPr>
            <a:t>n.a.: Data not provided</a:t>
          </a:r>
        </a:p>
        <a:p>
          <a:pPr algn="just" rtl="0">
            <a:defRPr sz="1000"/>
          </a:pPr>
          <a:endParaRPr lang="en-US" sz="900" b="0" i="0" strike="noStrike">
            <a:solidFill>
              <a:srgbClr val="000000"/>
            </a:solidFill>
            <a:latin typeface="Arial" pitchFamily="34" charset="0"/>
            <a:cs typeface="Arial" pitchFamily="34" charset="0"/>
          </a:endParaRPr>
        </a:p>
        <a:p>
          <a:pPr algn="just" rtl="0">
            <a:defRPr sz="1000"/>
          </a:pPr>
          <a:r>
            <a:rPr lang="en-US" sz="900" b="1" i="0" strike="noStrike">
              <a:solidFill>
                <a:srgbClr val="000000"/>
              </a:solidFill>
              <a:latin typeface="Arial" pitchFamily="34" charset="0"/>
              <a:cs typeface="Arial" pitchFamily="34" charset="0"/>
            </a:rPr>
            <a:t>Explanatory notes about the content of the table</a:t>
          </a:r>
          <a:endParaRPr lang="en-US" sz="900" b="0" i="0" strike="noStrike">
            <a:solidFill>
              <a:srgbClr val="000000"/>
            </a:solidFill>
            <a:latin typeface="Arial" pitchFamily="34" charset="0"/>
            <a:cs typeface="Arial" pitchFamily="34" charset="0"/>
          </a:endParaRPr>
        </a:p>
        <a:p>
          <a:pPr algn="just" rtl="0">
            <a:defRPr sz="1000"/>
          </a:pPr>
          <a:r>
            <a:rPr lang="en-US" sz="900" b="0" i="0" strike="noStrike">
              <a:solidFill>
                <a:srgbClr val="000000"/>
              </a:solidFill>
              <a:latin typeface="Arial" pitchFamily="34" charset="0"/>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p>
        <a:p>
          <a:pPr algn="just" rtl="0">
            <a:defRPr sz="1000"/>
          </a:pPr>
          <a:r>
            <a:rPr lang="en-US" sz="900" b="0" i="0" strike="noStrike">
              <a:solidFill>
                <a:srgbClr val="000000"/>
              </a:solidFill>
              <a:latin typeface="Arial" pitchFamily="34" charset="0"/>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p>
        <a:p>
          <a:pPr algn="just" rtl="0">
            <a:defRPr sz="1000"/>
          </a:pPr>
          <a:r>
            <a:rPr lang="en-US" sz="900" b="0" i="0" strike="noStrike">
              <a:solidFill>
                <a:srgbClr val="000000"/>
              </a:solidFill>
              <a:latin typeface="Arial" pitchFamily="34" charset="0"/>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p>
        <a:p>
          <a:pPr algn="just" rtl="0">
            <a:defRPr sz="1000"/>
          </a:pPr>
          <a:r>
            <a:rPr lang="en-US" sz="900" b="0" i="0" strike="noStrike">
              <a:solidFill>
                <a:srgbClr val="000000"/>
              </a:solidFill>
              <a:latin typeface="Arial" pitchFamily="34" charset="0"/>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p>
        <a:p>
          <a:pPr algn="just" rtl="0">
            <a:defRPr sz="1000"/>
          </a:pPr>
          <a:r>
            <a:rPr lang="en-US" sz="900" b="0" i="0" strike="noStrike">
              <a:solidFill>
                <a:srgbClr val="000000"/>
              </a:solidFill>
              <a:latin typeface="Arial" pitchFamily="34" charset="0"/>
              <a:cs typeface="Arial" pitchFamily="34" charset="0"/>
            </a:rPr>
            <a:t>5. This column shows the basic combined central and sub-central (statutory) corporate income tax rate given by the adjusted central government rate plus the sub-central rate. </a:t>
          </a:r>
        </a:p>
        <a:p>
          <a:pPr algn="just" rtl="0">
            <a:defRPr sz="1000"/>
          </a:pPr>
          <a:r>
            <a:rPr lang="en-US" sz="900" b="0" i="0" strike="noStrike">
              <a:solidFill>
                <a:srgbClr val="000000"/>
              </a:solidFill>
              <a:latin typeface="Arial" pitchFamily="34" charset="0"/>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p>
        <a:p>
          <a:pPr algn="just" rtl="0">
            <a:defRPr sz="1000"/>
          </a:pPr>
          <a:endParaRPr lang="en-US" sz="900" b="0" i="0" strike="noStrike">
            <a:solidFill>
              <a:srgbClr val="000000"/>
            </a:solidFill>
            <a:latin typeface="Arial" pitchFamily="34" charset="0"/>
            <a:cs typeface="Arial" pitchFamily="34" charset="0"/>
          </a:endParaRPr>
        </a:p>
        <a:p>
          <a:pPr algn="just" rtl="0">
            <a:defRPr sz="1000"/>
          </a:pPr>
          <a:r>
            <a:rPr lang="en-US" sz="900" b="1" i="0" strike="noStrike">
              <a:solidFill>
                <a:srgbClr val="000000"/>
              </a:solidFill>
              <a:latin typeface="Arial" pitchFamily="34" charset="0"/>
              <a:cs typeface="Arial" pitchFamily="34" charset="0"/>
            </a:rPr>
            <a:t>Country-specific footnotes: </a:t>
          </a:r>
          <a:endParaRPr lang="en-US" sz="900" b="0" i="0" strike="noStrike">
            <a:solidFill>
              <a:srgbClr val="000000"/>
            </a:solidFill>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(a) Australia has</a:t>
          </a:r>
          <a:r>
            <a:rPr lang="en-US" sz="900" b="0" i="0" strike="noStrike" baseline="0">
              <a:solidFill>
                <a:srgbClr val="000000"/>
              </a:solidFill>
              <a:latin typeface="Arial" pitchFamily="34" charset="0"/>
              <a:ea typeface="+mn-ea"/>
              <a:cs typeface="Arial" pitchFamily="34" charset="0"/>
            </a:rPr>
            <a:t> a non-calendar tax year. T</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he rates shown are those in effect as of 1 July.</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(b) P</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endParaRPr lang="en-US" sz="900" b="0" i="0" strike="noStrike">
            <a:solidFill>
              <a:srgbClr val="000000"/>
            </a:solidFill>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(c) T</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hese are the rates applying to income earned in 1981, to be liquidated in 1982. The rates do not include the local business tax (Taxe professionnelle) or the turnover based solidarity tax (Contribution de Solidarité)</a:t>
          </a:r>
          <a:endParaRPr lang="en-US" sz="900" b="0" i="0" strike="noStrike">
            <a:solidFill>
              <a:srgbClr val="000000"/>
            </a:solidFill>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(d) T</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he rates include the regional trade tax (</a:t>
          </a:r>
          <a:r>
            <a:rPr kumimoji="0" lang="en-US" sz="900" b="0" i="1" u="none" strike="noStrike" kern="0" cap="none" spc="0" normalizeH="0" baseline="0" noProof="0">
              <a:ln>
                <a:noFill/>
              </a:ln>
              <a:solidFill>
                <a:srgbClr val="000000"/>
              </a:solidFill>
              <a:effectLst/>
              <a:uLnTx/>
              <a:uFillTx/>
              <a:latin typeface="Arial" pitchFamily="34" charset="0"/>
              <a:ea typeface="+mn-ea"/>
              <a:cs typeface="Arial" pitchFamily="34" charset="0"/>
            </a:rPr>
            <a:t>Gewerbesteuer</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 and the surcharge.</a:t>
          </a:r>
          <a:endParaRPr lang="en-US" sz="900" b="0" i="0" strike="noStrike">
            <a:solidFill>
              <a:srgbClr val="000000"/>
            </a:solidFill>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(e) T</a:t>
          </a:r>
          <a:r>
            <a:rPr kumimoji="0" lang="en-US"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hese rates include the local income tax (Imposta Locale sui Redditi; ILOR), deductible from IRPEG.</a:t>
          </a:r>
          <a:endParaRPr lang="en-US" sz="900" b="0" i="0" strike="noStrike">
            <a:solidFill>
              <a:srgbClr val="000000"/>
            </a:solidFill>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(f) F</a:t>
          </a:r>
          <a:r>
            <a:rPr kumimoji="0" lang="en-US"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rom 1980 to 1986, corporations paid their tax according to a tax table with rates between 5 and 42%.</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(g) New Zealand </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has a non-calendar tax year. The rates shown are those in effect as of 1 April.</a:t>
          </a: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(h) T</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he sub-central government income tax rate is deductible against the central government corporate income tax. The rules are independent of the size of the company.</a:t>
          </a:r>
          <a:endParaRPr lang="en-GB" sz="900">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(i) A</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sz="900" b="0" i="0">
              <a:latin typeface="Arial" pitchFamily="34" charset="0"/>
              <a:ea typeface="+mn-ea"/>
              <a:cs typeface="Arial" pitchFamily="34" charset="0"/>
            </a:rPr>
            <a:t> </a:t>
          </a:r>
          <a:endParaRPr lang="en-GB" sz="900">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(j) United Kingdom </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has a non-calendar tax year. The rates shown are those in effect as of 5 April.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900" b="0" i="0" strike="noStrike">
              <a:solidFill>
                <a:srgbClr val="000000"/>
              </a:solidFill>
              <a:latin typeface="Arial" pitchFamily="34" charset="0"/>
              <a:ea typeface="+mn-ea"/>
              <a:cs typeface="Arial" pitchFamily="34" charset="0"/>
            </a:rPr>
            <a:t>(k) T</a:t>
          </a:r>
          <a:r>
            <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rPr>
            <a:t>he sub-central rate is a weighted average state corporate marginal income tax rate.  See explanatory notes for more details.</a:t>
          </a: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endParaRPr lang="en-US"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http://www.oecd.org/tax/tax-policy/Table%20II.1_May%202013.xlsx</a:t>
          </a:r>
          <a:endParaRPr lang="en-US" sz="900">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n-US" sz="900" b="0" i="0" strike="noStrike">
            <a:solidFill>
              <a:srgbClr val="000000"/>
            </a:solidFill>
            <a:latin typeface="Arial" pitchFamily="34" charset="0"/>
            <a:ea typeface="+mn-ea"/>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46</xdr:row>
      <xdr:rowOff>123825</xdr:rowOff>
    </xdr:from>
    <xdr:to>
      <xdr:col>5</xdr:col>
      <xdr:colOff>1104900</xdr:colOff>
      <xdr:row>126</xdr:row>
      <xdr:rowOff>152400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7572375"/>
          <a:ext cx="6772275" cy="1242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chemeClr val="dk1"/>
              </a:solidFill>
              <a:effectLst/>
              <a:latin typeface="Avenir LT Std 65 Medium" pitchFamily="34" charset="0"/>
              <a:ea typeface="+mn-ea"/>
              <a:cs typeface="Arial" panose="020B0604020202020204" pitchFamily="34" charset="0"/>
            </a:rPr>
            <a:t>Key to abbreviations: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n.a.: Data not provided</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Explanatory notes about the content of the table	</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1. Corporate income tax rate - This table shows  'basic' (non-targeted) central, sub-central and combined (statutory) corporate income tax rates. Where a progressive (as opposed to flat) rate structure applies, the top marginal rate is shown. Further explanatory notes may be found in the Explanatory Annex.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2. Central government corporate income tax rate - shows the basic central government statutory (flat or top marginal) corporate income tax rate. Where surtax applies, the statutory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3. Adjusted central government corporate income tax rate - shows the basic central government statutory corporate income tax rate (inclusive of surtax (if any)), adjusted (if applicable) to show the net rate where the central government provides a deduction in respect of sub-central income tax.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4. Sub-central government corporate income tax rate -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5. Combined corporate income tax rate - shows the basic combined central and sub-central (statutory) corporate income tax rate given by the adjusted central government rate plus the sub-central rate.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6. Targeted corporate tax rates -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 Country-specific footnotes: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Australia: Has a non-calendar tax year, the rates shown are those in effect as of 1 July. 	</a:t>
          </a:r>
        </a:p>
        <a:p>
          <a:pPr algn="l"/>
          <a:r>
            <a:rPr lang="en-US" sz="900">
              <a:solidFill>
                <a:schemeClr val="dk1"/>
              </a:solidFill>
              <a:effectLst/>
              <a:latin typeface="Avenir LT Std 65 Medium" pitchFamily="34" charset="0"/>
              <a:ea typeface="+mn-ea"/>
              <a:cs typeface="Arial" panose="020B0604020202020204" pitchFamily="34" charset="0"/>
            </a:rPr>
            <a:t>Belgium: </a:t>
          </a:r>
          <a:r>
            <a:rPr lang="en-US" sz="900" b="0" i="0">
              <a:solidFill>
                <a:schemeClr val="dk1"/>
              </a:solidFill>
              <a:effectLst/>
              <a:latin typeface="Avenir LT Std 65 Medium" panose="020B0603020203020204" pitchFamily="34" charset="0"/>
              <a:ea typeface="+mn-ea"/>
              <a:cs typeface="+mn-cs"/>
            </a:rPr>
            <a:t>The effective CIT rate can be substantially reduced by a notional allowance for corporate equity (ACE). E.g. the effective tax rate is only half the nominal tax rate when the return on equity before tax is twice the notional interest rate (1.131% in 2016). See Explanatory Annex for more details.</a:t>
          </a:r>
        </a:p>
        <a:p>
          <a:r>
            <a:rPr lang="en-US" sz="900">
              <a:solidFill>
                <a:schemeClr val="dk1"/>
              </a:solidFill>
              <a:effectLst/>
              <a:latin typeface="Avenir LT Std 65 Medium" pitchFamily="34" charset="0"/>
              <a:ea typeface="+mn-ea"/>
              <a:cs typeface="Arial" panose="020B0604020202020204" pitchFamily="34" charset="0"/>
            </a:rPr>
            <a:t>Estonia:  From 1 January 2000, the corporate income tax is levied on distributed profits.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France: T</a:t>
          </a:r>
          <a:r>
            <a:rPr lang="en-US" sz="900" b="0" i="0">
              <a:solidFill>
                <a:schemeClr val="dk1"/>
              </a:solidFill>
              <a:effectLst/>
              <a:latin typeface="Avenir LT Std 65 Medium" panose="020B0603020203020204" pitchFamily="34" charset="0"/>
              <a:ea typeface="+mn-ea"/>
              <a:cs typeface="+mn-cs"/>
            </a:rPr>
            <a:t>he standard corporate income tax rate is 33.33%.It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(assuming that this profit is entirely taxed at the standard rate).</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It does not include the local business tax (Contribution économique territoriale, which replaced the former Taxe professionnelle from January 1st 2010).</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CIT rate does not include the 3% additional contribution on distributed profits.</a:t>
          </a:r>
        </a:p>
        <a:p>
          <a:pPr algn="l"/>
          <a:r>
            <a:rPr lang="en-US" sz="900">
              <a:solidFill>
                <a:schemeClr val="dk1"/>
              </a:solidFill>
              <a:effectLst/>
              <a:latin typeface="Avenir LT Std 65 Medium" pitchFamily="34" charset="0"/>
              <a:ea typeface="+mn-ea"/>
              <a:cs typeface="Arial" panose="020B0604020202020204" pitchFamily="34" charset="0"/>
            </a:rPr>
            <a:t>Germany: T</a:t>
          </a:r>
          <a:r>
            <a:rPr lang="en-US" sz="900" b="0" i="0">
              <a:solidFill>
                <a:schemeClr val="dk1"/>
              </a:solidFill>
              <a:effectLst/>
              <a:latin typeface="Avenir LT Std 65 Medium" panose="020B0603020203020204" pitchFamily="34" charset="0"/>
              <a:ea typeface="+mn-ea"/>
              <a:cs typeface="+mn-cs"/>
            </a:rPr>
            <a:t>he rates include the regional trade tax (Gewerbesteuer) and the surcharge.</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Hungary:  </a:t>
          </a:r>
          <a:r>
            <a:rPr lang="en-US" sz="900" b="0" i="0">
              <a:solidFill>
                <a:schemeClr val="dk1"/>
              </a:solidFill>
              <a:effectLst/>
              <a:latin typeface="Avenir LT Std 65 Medium" panose="020B0603020203020204" pitchFamily="34" charset="0"/>
              <a:ea typeface="+mn-ea"/>
              <a:cs typeface="+mn-cs"/>
            </a:rPr>
            <a:t>The rates do not include the turnover based local business tax, the innovation tax, bank levy and surtax on the energy sector.</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Iceland: </a:t>
          </a:r>
          <a:r>
            <a:rPr lang="en-US" sz="900" b="0" i="0">
              <a:solidFill>
                <a:schemeClr val="dk1"/>
              </a:solidFill>
              <a:effectLst/>
              <a:latin typeface="Avenir LT Std 65 Medium" panose="020B0603020203020204" pitchFamily="34" charset="0"/>
              <a:ea typeface="+mn-ea"/>
              <a:cs typeface="+mn-cs"/>
            </a:rPr>
            <a:t>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(i) i a levy on total remuneration paid to employees at a rate of 5.5% (decreased in 2014 from 6.75% previously) and (ii) a special income tax of 6% on institutions’ corporate income tax base in excess of ISK 1 billion.</a:t>
          </a:r>
        </a:p>
        <a:p>
          <a:r>
            <a:rPr lang="en-US" sz="900">
              <a:solidFill>
                <a:schemeClr val="dk1"/>
              </a:solidFill>
              <a:effectLst/>
              <a:latin typeface="Avenir LT Std 65 Medium" pitchFamily="34" charset="0"/>
              <a:ea typeface="+mn-ea"/>
              <a:cs typeface="Arial" panose="020B0604020202020204" pitchFamily="34" charset="0"/>
            </a:rPr>
            <a:t>Italy: </a:t>
          </a:r>
          <a:r>
            <a:rPr lang="en-US" sz="900" b="0" i="0">
              <a:solidFill>
                <a:schemeClr val="dk1"/>
              </a:solidFill>
              <a:effectLst/>
              <a:latin typeface="Avenir LT Std 65 Medium" panose="020B0603020203020204" pitchFamily="34" charset="0"/>
              <a:ea typeface="+mn-ea"/>
              <a:cs typeface="+mn-cs"/>
            </a:rPr>
            <a:t>The statutory combined corporate income tax rate includes the 3.9% regional business tax (Imposta Regionale sulle Attività Produttive; IRAP), which is a broader-based tax compared to CIT.Starting from 2012, 10% of the total amount of IRAP paid can be deducted from the CIT tax base, which is reflected in the column headed “corporate income tax rate less deductions for subnational taxes”.</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effective CIT rate can be substantially reduced for new equity by a notional allowance for corporate equity (ACE). See the Explanatory Annex for more details.</a:t>
          </a:r>
        </a:p>
        <a:p>
          <a:r>
            <a:rPr lang="en-US" sz="900">
              <a:solidFill>
                <a:schemeClr val="dk1"/>
              </a:solidFill>
              <a:effectLst/>
              <a:latin typeface="Avenir LT Std 65 Medium" pitchFamily="34" charset="0"/>
              <a:ea typeface="+mn-ea"/>
              <a:cs typeface="Arial" panose="020B0604020202020204" pitchFamily="34" charset="0"/>
            </a:rPr>
            <a:t>Japan: </a:t>
          </a:r>
          <a:r>
            <a:rPr lang="en-US" sz="900" b="0" i="0">
              <a:solidFill>
                <a:schemeClr val="dk1"/>
              </a:solidFill>
              <a:effectLst/>
              <a:latin typeface="Avenir LT Std 65 Medium" panose="020B0603020203020204" pitchFamily="34" charset="0"/>
              <a:ea typeface="+mn-ea"/>
              <a:cs typeface="+mn-cs"/>
            </a:rPr>
            <a:t>Japan has a non-calendar tax year, the rates shown are those in effect as of 1 April.The combined corporate income tax rate has been reduced from 32.11% (FY2015) to 29.97% (FY2016).</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For 'Corporation enterprise tax' (including 'Local special corporation surtax') which is a part of sub-central corporate income tax, the tax rate applicable to corporations with capital of over JPY 100 million is applied.</a:t>
          </a:r>
        </a:p>
        <a:p>
          <a:r>
            <a:rPr lang="en-US" sz="900" b="0" i="0">
              <a:solidFill>
                <a:schemeClr val="dk1"/>
              </a:solidFill>
              <a:effectLst/>
              <a:latin typeface="Avenir LT Std 65 Medium" panose="020B0603020203020204" pitchFamily="34" charset="0"/>
              <a:ea typeface="+mn-ea"/>
              <a:cs typeface="+mn-cs"/>
            </a:rPr>
            <a:t>Luxembourg: The contribution</a:t>
          </a:r>
          <a:r>
            <a:rPr lang="en-US" sz="900" b="0" i="0" baseline="0">
              <a:solidFill>
                <a:schemeClr val="dk1"/>
              </a:solidFill>
              <a:effectLst/>
              <a:latin typeface="Avenir LT Std 65 Medium" panose="020B0603020203020204" pitchFamily="34" charset="0"/>
              <a:ea typeface="+mn-ea"/>
              <a:cs typeface="+mn-cs"/>
            </a:rPr>
            <a:t> to the unemployment fund is 7%.</a:t>
          </a:r>
          <a:endParaRPr lang="en-US" sz="900" b="0" i="0">
            <a:solidFill>
              <a:schemeClr val="dk1"/>
            </a:solidFill>
            <a:effectLst/>
            <a:latin typeface="Avenir LT Std 65 Medium" panose="020B0603020203020204" pitchFamily="34" charset="0"/>
            <a:ea typeface="+mn-ea"/>
            <a:cs typeface="+mn-cs"/>
          </a:endParaRPr>
        </a:p>
        <a:p>
          <a:pPr algn="l"/>
          <a:r>
            <a:rPr lang="en-US" sz="900">
              <a:solidFill>
                <a:schemeClr val="dk1"/>
              </a:solidFill>
              <a:effectLst/>
              <a:latin typeface="Avenir LT Std 65 Medium" pitchFamily="34" charset="0"/>
              <a:ea typeface="+mn-ea"/>
              <a:cs typeface="Arial" panose="020B0604020202020204" pitchFamily="34" charset="0"/>
            </a:rPr>
            <a:t>Netherlands: </a:t>
          </a:r>
          <a:r>
            <a:rPr lang="en-US" sz="900" b="0" i="0">
              <a:solidFill>
                <a:schemeClr val="dk1"/>
              </a:solidFill>
              <a:effectLst/>
              <a:latin typeface="Avenir LT Std 65 Medium" panose="020B0603020203020204" pitchFamily="34" charset="0"/>
              <a:ea typeface="+mn-ea"/>
              <a:cs typeface="+mn-cs"/>
            </a:rPr>
            <a:t>Applies to taxable income over EUR 200,000</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New Zealand: </a:t>
          </a:r>
          <a:r>
            <a:rPr lang="en-US" sz="900" b="0" i="0">
              <a:solidFill>
                <a:schemeClr val="dk1"/>
              </a:solidFill>
              <a:effectLst/>
              <a:latin typeface="Avenir LT Std 65 Medium" panose="020B0603020203020204" pitchFamily="34" charset="0"/>
              <a:ea typeface="+mn-ea"/>
              <a:cs typeface="+mn-cs"/>
            </a:rPr>
            <a:t>New Zealand has a non-calendar tax year, the rates shown are those in effect as of 1 April.</a:t>
          </a:r>
        </a:p>
        <a:p>
          <a:pPr algn="l"/>
          <a:r>
            <a:rPr lang="en-US" sz="900">
              <a:solidFill>
                <a:schemeClr val="dk1"/>
              </a:solidFill>
              <a:effectLst/>
              <a:latin typeface="Avenir LT Std 65 Medium" pitchFamily="34" charset="0"/>
              <a:ea typeface="+mn-ea"/>
              <a:cs typeface="Arial" panose="020B0604020202020204" pitchFamily="34" charset="0"/>
            </a:rPr>
            <a:t>Poland: </a:t>
          </a:r>
          <a:r>
            <a:rPr lang="en-US" sz="900" b="0" i="0">
              <a:solidFill>
                <a:schemeClr val="dk1"/>
              </a:solidFill>
              <a:effectLst/>
              <a:latin typeface="Avenir LT Std 65 Medium" panose="020B0603020203020204" pitchFamily="34" charset="0"/>
              <a:ea typeface="+mn-ea"/>
              <a:cs typeface="+mn-cs"/>
            </a:rPr>
            <a:t>There is no sub-cental government tax, however local authorities (of each level) participate in tax revenue at a given percentage for each level of local authority.</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Portugal: </a:t>
          </a:r>
          <a:r>
            <a:rPr lang="en-US" sz="900" b="0" i="0">
              <a:solidFill>
                <a:schemeClr val="dk1"/>
              </a:solidFill>
              <a:effectLst/>
              <a:latin typeface="Avenir LT Std 65 Medium" panose="020B0603020203020204" pitchFamily="34" charset="0"/>
              <a:ea typeface="+mn-ea"/>
              <a:cs typeface="+mn-cs"/>
            </a:rPr>
            <a:t>Since 2011 there is a State surtax. In 2011 this surtax was 2% for taxable profit above 2,000,000 euros. In 2012 it was 3% for taxable profit above 1,500,000 euros and 5% for taxable profit above 10,000,000. In 2013 it is 3% for taxable profit above 1,500,000 euros and 5% for taxable profit above 7,500,000. In 2014 it is 3% for taxable profit above 1,500,000 euros, 5% for taxable profit above 7,500,000 and 7% for taxable profit above 35,000,000 euros.</a:t>
          </a:r>
        </a:p>
        <a:p>
          <a:pPr algn="l"/>
          <a:r>
            <a:rPr lang="en-US" sz="900">
              <a:solidFill>
                <a:schemeClr val="dk1"/>
              </a:solidFill>
              <a:effectLst/>
              <a:latin typeface="Avenir LT Std 65 Medium" pitchFamily="34" charset="0"/>
              <a:ea typeface="+mn-ea"/>
              <a:cs typeface="Arial" panose="020B0604020202020204" pitchFamily="34" charset="0"/>
            </a:rPr>
            <a:t>Slovak Republic: </a:t>
          </a:r>
          <a:r>
            <a:rPr lang="en-US" sz="900" b="0" i="0">
              <a:solidFill>
                <a:schemeClr val="dk1"/>
              </a:solidFill>
              <a:effectLst/>
              <a:latin typeface="Avenir LT Std 65 Medium" panose="020B0603020203020204" pitchFamily="34" charset="0"/>
              <a:ea typeface="+mn-ea"/>
              <a:cs typeface="+mn-cs"/>
            </a:rPr>
            <a:t>As of 2014, there is a minimum tax, called tax license, at three levels: EUR 480 for small corporations, not registered to VAT; EUR 960 for small corporations, registered to VAT and EUR 2,880 for large companies (turnover over EUR 500,000). These minimum amounts have to be paid if the tax calculated on the actual taxable income is lower. The minimum tax is paid as the ordinary CIT, i.e. when tax return is filed. The difference between the minimum tax and the tax calculated based on taxable income may be carried forward and deducted from tax liability up to 3 years. Companies in the first year of existence and non-profit organizations are exempt.</a:t>
          </a:r>
        </a:p>
        <a:p>
          <a:pPr algn="l"/>
          <a:r>
            <a:rPr lang="en-US" sz="900">
              <a:solidFill>
                <a:schemeClr val="dk1"/>
              </a:solidFill>
              <a:effectLst/>
              <a:latin typeface="Avenir LT Std 65 Medium" pitchFamily="34" charset="0"/>
              <a:ea typeface="+mn-ea"/>
              <a:cs typeface="Arial" panose="020B0604020202020204" pitchFamily="34" charset="0"/>
            </a:rPr>
            <a:t>Switzerland: </a:t>
          </a:r>
          <a:r>
            <a:rPr lang="en-US" sz="900" b="0" i="0">
              <a:solidFill>
                <a:schemeClr val="dk1"/>
              </a:solidFill>
              <a:effectLst/>
              <a:latin typeface="Avenir LT Std 65 Medium" panose="020B0603020203020204" pitchFamily="34" charset="0"/>
              <a:ea typeface="+mn-ea"/>
              <a:cs typeface="+mn-cs"/>
            </a:rPr>
            <a:t>Church taxes, which cannot be avoided by enterprises, are included.</a:t>
          </a:r>
        </a:p>
        <a:p>
          <a:pPr marL="0" marR="0" lvl="0" indent="0" algn="l"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Avenir LT Std 65 Medium" pitchFamily="34" charset="0"/>
              <a:ea typeface="+mn-ea"/>
              <a:cs typeface="Arial" panose="020B0604020202020204" pitchFamily="34" charset="0"/>
            </a:rPr>
            <a:t>Turkey: </a:t>
          </a:r>
          <a:r>
            <a:rPr lang="en-US" sz="900" b="0" i="0">
              <a:solidFill>
                <a:schemeClr val="dk1"/>
              </a:solidFill>
              <a:effectLst/>
              <a:latin typeface="Avenir LT Std 65 Medium" panose="020B0603020203020204" pitchFamily="34" charset="0"/>
              <a:ea typeface="+mn-ea"/>
              <a:cs typeface="+mn-cs"/>
            </a:rPr>
            <a:t>Corporate income tax is applied at 20 % rate on corporate earnings, Taxpayers (only for income from commercial activities and agriculture in limited tax liability cases) pay advance tax at the rate of corporate tax, these payments are deducted from corporate tax of current period.</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anose="020B0603020203020204" pitchFamily="34" charset="0"/>
              <a:ea typeface="+mn-ea"/>
              <a:cs typeface="+mn-cs"/>
            </a:rPr>
            <a:t>United Kingdom: </a:t>
          </a:r>
          <a:r>
            <a:rPr lang="en-US" sz="900" b="0" i="0">
              <a:solidFill>
                <a:schemeClr val="dk1"/>
              </a:solidFill>
              <a:effectLst/>
              <a:latin typeface="Avenir LT Std 65 Medium" panose="020B0603020203020204" pitchFamily="34" charset="0"/>
              <a:ea typeface="+mn-ea"/>
              <a:cs typeface="+mn-cs"/>
            </a:rPr>
            <a:t>The United Kingdom has a non-calendar tax year, the rates shown are those in effect as of 6 April.</a:t>
          </a:r>
          <a:endParaRPr lang="en-US" sz="900">
            <a:solidFill>
              <a:schemeClr val="dk1"/>
            </a:solidFill>
            <a:effectLst/>
            <a:latin typeface="Avenir LT Std 65 Medium" pitchFamily="34" charset="0"/>
            <a:ea typeface="+mn-ea"/>
            <a:cs typeface="Arial" panose="020B0604020202020204" pitchFamily="34" charset="0"/>
          </a:endParaRPr>
        </a:p>
        <a:p>
          <a:r>
            <a:rPr lang="en-US" sz="900">
              <a:solidFill>
                <a:schemeClr val="dk1"/>
              </a:solidFill>
              <a:effectLst/>
              <a:latin typeface="Avenir LT Std 65 Medium" pitchFamily="34" charset="0"/>
              <a:ea typeface="+mn-ea"/>
              <a:cs typeface="Arial" panose="020B0604020202020204" pitchFamily="34" charset="0"/>
            </a:rPr>
            <a:t>United States: </a:t>
          </a:r>
          <a:r>
            <a:rPr lang="en-US" sz="900" b="0" i="0">
              <a:solidFill>
                <a:schemeClr val="dk1"/>
              </a:solidFill>
              <a:effectLst/>
              <a:latin typeface="Avenir LT Std 65 Medium" panose="020B0603020203020204" pitchFamily="34" charset="0"/>
              <a:ea typeface="+mn-ea"/>
              <a:cs typeface="+mn-cs"/>
            </a:rPr>
            <a:t>The sub-central rate is a weighted average of corporate income tax rates for each of the 50 states plus the District of Columbia.</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See Explanatory Annex for more details.</a:t>
          </a:r>
        </a:p>
        <a:p>
          <a:pPr algn="l"/>
          <a:endParaRPr lang="en-US" sz="900">
            <a:solidFill>
              <a:schemeClr val="dk1"/>
            </a:solidFill>
            <a:effectLst/>
            <a:latin typeface="Avenir LT Std 65 Medium" pitchFamily="34" charset="0"/>
            <a:ea typeface="+mn-ea"/>
            <a:cs typeface="Arial" panose="020B0604020202020204" pitchFamily="34" charset="0"/>
          </a:endParaRPr>
        </a:p>
        <a:p>
          <a:pPr algn="l"/>
          <a:r>
            <a:rPr lang="en-US" sz="900" b="1">
              <a:solidFill>
                <a:schemeClr val="dk1"/>
              </a:solidFill>
              <a:effectLst/>
              <a:latin typeface="Avenir LT Std 65 Medium" pitchFamily="34" charset="0"/>
              <a:ea typeface="+mn-ea"/>
              <a:cs typeface="Arial" panose="020B0604020202020204" pitchFamily="34" charset="0"/>
            </a:rPr>
            <a:t>Source:</a:t>
          </a:r>
          <a:r>
            <a:rPr lang="en-US" sz="900">
              <a:solidFill>
                <a:schemeClr val="dk1"/>
              </a:solidFill>
              <a:effectLst/>
              <a:latin typeface="Avenir LT Std 65 Medium" pitchFamily="34" charset="0"/>
              <a:ea typeface="+mn-ea"/>
              <a:cs typeface="Arial" panose="020B0604020202020204" pitchFamily="34" charset="0"/>
            </a:rPr>
            <a:t> OECD Tax Database, Table II.1.</a:t>
          </a:r>
          <a:endParaRPr lang="en-US" sz="900">
            <a:latin typeface="Avenir LT Std 65 Medium"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46</xdr:row>
      <xdr:rowOff>123824</xdr:rowOff>
    </xdr:from>
    <xdr:to>
      <xdr:col>5</xdr:col>
      <xdr:colOff>1104900</xdr:colOff>
      <xdr:row>126</xdr:row>
      <xdr:rowOff>85724</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7572374"/>
          <a:ext cx="6772275" cy="1235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chemeClr val="dk1"/>
              </a:solidFill>
              <a:effectLst/>
              <a:latin typeface="Avenir LT Std 65 Medium" pitchFamily="34" charset="0"/>
              <a:ea typeface="+mn-ea"/>
              <a:cs typeface="Arial" panose="020B0604020202020204" pitchFamily="34" charset="0"/>
            </a:rPr>
            <a:t>Key to abbreviations: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n.a.: Data not provided</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Explanatory notes about the content of the table	</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1. Corporate income tax rate - This table shows  'basic' (non-targeted) central, sub-central and combined (statutory) corporate income tax rates. Where a progressive (as opposed to flat) rate structure applies, the top marginal rate is shown. Further explanatory notes may be found in the Explanatory Annex.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2. Central government corporate income tax rate - shows the basic central government statutory (flat or top marginal) corporate income tax rate. Where surtax applies, the statutory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3. Adjusted central government corporate income tax rate - shows the basic central government statutory corporate income tax rate (inclusive of surtax (if any)), adjusted (if applicable) to show the net rate where the central government provides a deduction in respect of sub-central income tax.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4. Sub-central government corporate income tax rate -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5. Combined corporate income tax rate - shows the basic combined central and sub-central (statutory) corporate income tax rate given by the adjusted central government rate plus the sub-central rate.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6. Targeted corporate tax rates -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 Country-specific footnotes: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Australia: </a:t>
          </a:r>
          <a:r>
            <a:rPr lang="en-US" sz="900" b="0" i="0">
              <a:solidFill>
                <a:schemeClr val="dk1"/>
              </a:solidFill>
              <a:effectLst/>
              <a:latin typeface="Avenir LT Std 65 Medium" panose="020B0603020203020204" pitchFamily="34" charset="0"/>
              <a:ea typeface="+mn-ea"/>
              <a:cs typeface="+mn-cs"/>
            </a:rPr>
            <a:t>Australia has a non-calendar tax year, the rates shown are those in effect as of 1 July.</a:t>
          </a:r>
          <a:r>
            <a:rPr lang="en-US" sz="900">
              <a:solidFill>
                <a:schemeClr val="dk1"/>
              </a:solidFill>
              <a:effectLst/>
              <a:latin typeface="Avenir LT Std 65 Medium" pitchFamily="34" charset="0"/>
              <a:ea typeface="+mn-ea"/>
              <a:cs typeface="Arial" panose="020B0604020202020204" pitchFamily="34" charset="0"/>
            </a:rPr>
            <a:t>	</a:t>
          </a:r>
        </a:p>
        <a:p>
          <a:pPr algn="l"/>
          <a:r>
            <a:rPr lang="en-US" sz="900">
              <a:solidFill>
                <a:schemeClr val="dk1"/>
              </a:solidFill>
              <a:effectLst/>
              <a:latin typeface="Avenir LT Std 65 Medium" pitchFamily="34" charset="0"/>
              <a:ea typeface="+mn-ea"/>
              <a:cs typeface="Arial" panose="020B0604020202020204" pitchFamily="34" charset="0"/>
            </a:rPr>
            <a:t>Belgium: </a:t>
          </a:r>
          <a:r>
            <a:rPr lang="en-US" sz="900" b="0" i="0">
              <a:solidFill>
                <a:schemeClr val="dk1"/>
              </a:solidFill>
              <a:effectLst/>
              <a:latin typeface="Avenir LT Std 65 Medium" panose="020B0603020203020204" pitchFamily="34" charset="0"/>
              <a:ea typeface="+mn-ea"/>
              <a:cs typeface="+mn-cs"/>
            </a:rPr>
            <a:t>The effective CIT rate can be substantially reduced by a notional allowance for corporate equity (ACE). E.g. the effective tax rate is only half the nominal tax rate when the return on equity before tax is twice the notional interest rate (1.63% in 2015). See Explanatory Annex for more details.</a:t>
          </a:r>
          <a:r>
            <a:rPr lang="en-US" sz="900">
              <a:solidFill>
                <a:schemeClr val="dk1"/>
              </a:solidFill>
              <a:effectLst/>
              <a:latin typeface="Avenir LT Std 65 Medium" pitchFamily="34" charset="0"/>
              <a:ea typeface="+mn-ea"/>
              <a:cs typeface="Arial" panose="020B0604020202020204" pitchFamily="34" charset="0"/>
            </a:rPr>
            <a:t>Estonia:  from 1 January 2000, the corporate income tax is levied on distributed profits.</a:t>
          </a:r>
        </a:p>
        <a:p>
          <a:r>
            <a:rPr lang="en-US" sz="900">
              <a:solidFill>
                <a:schemeClr val="dk1"/>
              </a:solidFill>
              <a:effectLst/>
              <a:latin typeface="Avenir LT Std 65 Medium" pitchFamily="34" charset="0"/>
              <a:ea typeface="+mn-ea"/>
              <a:cs typeface="Arial" panose="020B0604020202020204" pitchFamily="34" charset="0"/>
            </a:rPr>
            <a:t>Chile: </a:t>
          </a:r>
          <a:r>
            <a:rPr lang="en-US" sz="900" b="0" i="0">
              <a:solidFill>
                <a:schemeClr val="dk1"/>
              </a:solidFill>
              <a:effectLst/>
              <a:latin typeface="Avenir LT Std 65 Medium" panose="020B0603020203020204" pitchFamily="34" charset="0"/>
              <a:ea typeface="+mn-ea"/>
              <a:cs typeface="+mn-cs"/>
            </a:rPr>
            <a:t>Tax Reform Law enacted in September 2014 modified the Business Profits Tax from 20% to 21% in 2014; to 22.5% in 2015; and to 24% in 2016. In the case of taxpayers adhered to the totally integrated with income attribution tax regime, an income tax rate of 25% will apply from 2017 onwards. For taxpayers adhered to the partially integrated income tax system, a tax rate of 25.5% will apply in 2017 and 27% will apply from 2018 onwards.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France: </a:t>
          </a:r>
          <a:r>
            <a:rPr lang="en-US" sz="900" b="0" i="0">
              <a:solidFill>
                <a:schemeClr val="dk1"/>
              </a:solidFill>
              <a:effectLst/>
              <a:latin typeface="Avenir LT Std 65 Medium" panose="020B0603020203020204" pitchFamily="34" charset="0"/>
              <a:ea typeface="+mn-ea"/>
              <a:cs typeface="+mn-cs"/>
            </a:rPr>
            <a:t>The standard corporate income tax rate is 33.33%.It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(assuming that this profit is entirely taxed at the standard rate).</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Corporate Income tax rate column also includes the 10.7% temporary surtax, which applies to the standard corporate income tax liability for large companies with a turnover exceeding EUR 250 million. 34.43+(33.33*10.7%).</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It does not include the local business tax (Contribution économique territoriale, which replaced the former Taxe professionnelle from January 1st 2010).</a:t>
          </a:r>
        </a:p>
        <a:p>
          <a:r>
            <a:rPr lang="en-US" sz="900" b="0" i="0">
              <a:solidFill>
                <a:schemeClr val="dk1"/>
              </a:solidFill>
              <a:effectLst/>
              <a:latin typeface="Avenir LT Std 65 Medium" panose="020B0603020203020204" pitchFamily="34" charset="0"/>
              <a:ea typeface="+mn-ea"/>
              <a:cs typeface="+mn-cs"/>
            </a:rPr>
            <a:t>The CIT rate does not include the 3% additional contribution on distributed profits.</a:t>
          </a:r>
        </a:p>
        <a:p>
          <a:r>
            <a:rPr lang="en-US" sz="900">
              <a:solidFill>
                <a:schemeClr val="dk1"/>
              </a:solidFill>
              <a:effectLst/>
              <a:latin typeface="Avenir LT Std 65 Medium" pitchFamily="34" charset="0"/>
              <a:ea typeface="+mn-ea"/>
              <a:cs typeface="Arial" panose="020B0604020202020204" pitchFamily="34" charset="0"/>
            </a:rPr>
            <a:t>Germany: T</a:t>
          </a:r>
          <a:r>
            <a:rPr lang="en-US" sz="900" b="0" i="0">
              <a:solidFill>
                <a:schemeClr val="dk1"/>
              </a:solidFill>
              <a:effectLst/>
              <a:latin typeface="Avenir LT Std 65 Medium" panose="020B0603020203020204" pitchFamily="34" charset="0"/>
              <a:ea typeface="+mn-ea"/>
              <a:cs typeface="+mn-cs"/>
            </a:rPr>
            <a:t>he rates include the regional trade tax (Gewerbesteuer) and the surcharge.</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Greece: </a:t>
          </a:r>
          <a:r>
            <a:rPr lang="en-US" sz="900" b="0" i="0">
              <a:solidFill>
                <a:schemeClr val="dk1"/>
              </a:solidFill>
              <a:effectLst/>
              <a:latin typeface="Avenir LT Std 65 Medium" panose="020B0603020203020204" pitchFamily="34" charset="0"/>
              <a:ea typeface="+mn-ea"/>
              <a:cs typeface="+mn-cs"/>
            </a:rPr>
            <a:t>The 26% tax rate applies to Corporations and to Legal entities which maintain double entry books. For those entities which maintain single entry accounting books, a tax rate of 26% is applicable for income up to 50,000€ and 33% for any exceeding amount.</a:t>
          </a:r>
        </a:p>
        <a:p>
          <a:r>
            <a:rPr lang="en-US" sz="900">
              <a:solidFill>
                <a:schemeClr val="dk1"/>
              </a:solidFill>
              <a:effectLst/>
              <a:latin typeface="Avenir LT Std 65 Medium" pitchFamily="34" charset="0"/>
              <a:ea typeface="+mn-ea"/>
              <a:cs typeface="Arial" panose="020B0604020202020204" pitchFamily="34" charset="0"/>
            </a:rPr>
            <a:t>Hungary: </a:t>
          </a:r>
          <a:r>
            <a:rPr lang="en-US" sz="900" b="0" i="0">
              <a:solidFill>
                <a:schemeClr val="dk1"/>
              </a:solidFill>
              <a:effectLst/>
              <a:latin typeface="Avenir LT Std 65 Medium" panose="020B0603020203020204" pitchFamily="34" charset="0"/>
              <a:ea typeface="+mn-ea"/>
              <a:cs typeface="+mn-cs"/>
            </a:rPr>
            <a:t>The rates do not include the turnover based local business tax, the innovation tax, bank levy and surtax on the energy sector.</a:t>
          </a:r>
        </a:p>
        <a:p>
          <a:r>
            <a:rPr lang="en-US" sz="900">
              <a:solidFill>
                <a:schemeClr val="dk1"/>
              </a:solidFill>
              <a:effectLst/>
              <a:latin typeface="Avenir LT Std 65 Medium" pitchFamily="34" charset="0"/>
              <a:ea typeface="+mn-ea"/>
              <a:cs typeface="Arial" panose="020B0604020202020204" pitchFamily="34" charset="0"/>
            </a:rPr>
            <a:t>Iceland: </a:t>
          </a:r>
          <a:r>
            <a:rPr lang="en-US" sz="900" b="0" i="0">
              <a:solidFill>
                <a:schemeClr val="dk1"/>
              </a:solidFill>
              <a:effectLst/>
              <a:latin typeface="Avenir LT Std 65 Medium" panose="020B0603020203020204" pitchFamily="34" charset="0"/>
              <a:ea typeface="+mn-ea"/>
              <a:cs typeface="+mn-cs"/>
            </a:rPr>
            <a:t>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(i) i a levy on total remuneration paid to employees at a rate of 5.5% (decreased in 2014 from 6.75% previously) and (ii) a special income tax of 6% on institutions’ corporate income tax base in excess of ISK 1 billion.</a:t>
          </a:r>
        </a:p>
        <a:p>
          <a:r>
            <a:rPr lang="en-US" sz="900" b="0" i="0">
              <a:solidFill>
                <a:schemeClr val="dk1"/>
              </a:solidFill>
              <a:effectLst/>
              <a:latin typeface="Avenir LT Std 65 Medium" panose="020B0603020203020204" pitchFamily="34" charset="0"/>
              <a:ea typeface="+mn-ea"/>
              <a:cs typeface="+mn-cs"/>
            </a:rPr>
            <a:t>Israel: Within the VAT law, Financial Institutions pay taxes on the combination of their wages and salaries and their profits. These amounts are deductible from profits in the assessment of corporate income tax.See the Explanatory Annex for a table showing the historical tax rates.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Italy: </a:t>
          </a:r>
          <a:r>
            <a:rPr lang="en-US" sz="900" b="0" i="0">
              <a:solidFill>
                <a:schemeClr val="dk1"/>
              </a:solidFill>
              <a:effectLst/>
              <a:latin typeface="Avenir LT Std 65 Medium" panose="020B0603020203020204" pitchFamily="34" charset="0"/>
              <a:ea typeface="+mn-ea"/>
              <a:cs typeface="+mn-cs"/>
            </a:rPr>
            <a:t>The statutory combined corporate income tax rate includes the 3.9% regional business tax (Imposta Regionale sulle Attività Produttive; IRAP), which is a broader-based tax compared to CIT.Starting from 2012, 10% of the total amount of IRAP paid can be deducted from the CIT tax base, which is reflected in the column headed “corporate income tax rate less deductions for subnational taxes”.</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effective CIT rate can be substantially reduced for new equity by a notional allowance for corporate equity (ACE). See the Explanatory Annex for more details.</a:t>
          </a:r>
        </a:p>
        <a:p>
          <a:r>
            <a:rPr lang="en-US" sz="900">
              <a:solidFill>
                <a:schemeClr val="dk1"/>
              </a:solidFill>
              <a:effectLst/>
              <a:latin typeface="Avenir LT Std 65 Medium" pitchFamily="34" charset="0"/>
              <a:ea typeface="+mn-ea"/>
              <a:cs typeface="Arial" panose="020B0604020202020204" pitchFamily="34" charset="0"/>
            </a:rPr>
            <a:t>Japan:  </a:t>
          </a:r>
          <a:r>
            <a:rPr lang="en-US" sz="900" b="0" i="0">
              <a:solidFill>
                <a:schemeClr val="dk1"/>
              </a:solidFill>
              <a:effectLst/>
              <a:latin typeface="Avenir LT Std 65 Medium" panose="020B0603020203020204" pitchFamily="34" charset="0"/>
              <a:ea typeface="+mn-ea"/>
              <a:cs typeface="+mn-cs"/>
            </a:rPr>
            <a:t>Japan has a non-calendar tax year, the rates shown are those in effect as of 1 April.</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The combined corporate income tax rate has been reduced from 34.62% (FY2014) to 32.11% (FY2015).</a:t>
          </a:r>
          <a:r>
            <a:rPr lang="en-US" sz="900" b="0" i="0" baseline="0">
              <a:solidFill>
                <a:schemeClr val="dk1"/>
              </a:solidFill>
              <a:effectLst/>
              <a:latin typeface="Avenir LT Std 65 Medium" panose="020B0603020203020204" pitchFamily="34" charset="0"/>
              <a:ea typeface="+mn-ea"/>
              <a:cs typeface="+mn-cs"/>
            </a:rPr>
            <a:t> </a:t>
          </a:r>
          <a:r>
            <a:rPr lang="en-US" sz="900" b="0" i="0">
              <a:solidFill>
                <a:schemeClr val="dk1"/>
              </a:solidFill>
              <a:effectLst/>
              <a:latin typeface="Avenir LT Std 65 Medium" panose="020B0603020203020204" pitchFamily="34" charset="0"/>
              <a:ea typeface="+mn-ea"/>
              <a:cs typeface="+mn-cs"/>
            </a:rPr>
            <a:t>For 'Corporation enterprise tax' (including 'Local special corporation surtax') which is a part of sub-central corporate income tax, the tax rate applicable to corporations with capital of over JPY 100 million is applied.</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Luxembourg:  The contribution to the unemployment fund is 7%.</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Netherlands: Applies to taxable income over EUR 200,000</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New Zealand: Has a non-calendar tax year, the rates shown are those in effect as of 1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Poland: </a:t>
          </a:r>
          <a:r>
            <a:rPr lang="en-US" sz="900" b="0" i="0">
              <a:solidFill>
                <a:schemeClr val="dk1"/>
              </a:solidFill>
              <a:effectLst/>
              <a:latin typeface="Avenir LT Std 65 Medium" panose="020B0603020203020204" pitchFamily="34" charset="0"/>
              <a:ea typeface="+mn-ea"/>
              <a:cs typeface="+mn-cs"/>
            </a:rPr>
            <a:t>There is no sub-cental government tax, however local authorities (of each level) participate in tax revenue at a given percentage for each level of local authority.</a:t>
          </a:r>
          <a:r>
            <a:rPr lang="en-US" sz="900">
              <a:solidFill>
                <a:schemeClr val="dk1"/>
              </a:solidFill>
              <a:effectLst/>
              <a:latin typeface="Avenir LT Std 65 Medium" pitchFamily="34" charset="0"/>
              <a:ea typeface="+mn-ea"/>
              <a:cs typeface="Arial" panose="020B0604020202020204" pitchFamily="34" charset="0"/>
            </a:rPr>
            <a:t>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Portugal: </a:t>
          </a:r>
          <a:r>
            <a:rPr lang="en-US" sz="900" b="0" i="0">
              <a:solidFill>
                <a:schemeClr val="dk1"/>
              </a:solidFill>
              <a:effectLst/>
              <a:latin typeface="Avenir LT Std 65 Medium" panose="020B0603020203020204" pitchFamily="34" charset="0"/>
              <a:ea typeface="+mn-ea"/>
              <a:cs typeface="+mn-cs"/>
            </a:rPr>
            <a:t>Since 2011 there is a State surtax. In 2011 this surtax was 2% for taxable profit above 2,000,000 euros. In 2012 it was 3% for taxable profit above 1,500,000 euros and 5% for taxable profit above 10,000,000. In 2013 it is 3% for taxable profit above 1,500,000 euros and 5% for taxable profit above 7,500,000. In 2014 it is 3% for taxable profit above 1,500,000 euros, 5% for taxable profit above 7,500,000 and 7% for taxable profit above 35,000,000 euros.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Slovak Republic: </a:t>
          </a:r>
          <a:r>
            <a:rPr lang="en-US" sz="900" b="0" i="0">
              <a:solidFill>
                <a:schemeClr val="dk1"/>
              </a:solidFill>
              <a:effectLst/>
              <a:latin typeface="Avenir LT Std 65 Medium" panose="020B0603020203020204" pitchFamily="34" charset="0"/>
              <a:ea typeface="+mn-ea"/>
              <a:cs typeface="+mn-cs"/>
            </a:rPr>
            <a:t>As of 2014, there is a minimum tax, called tax license, at three levels: EUR 480 for small corporations, not registered to VAT; EUR 960 for small corporations, registered to VAT and EUR 2,880 for large companies (turnover over EUR 500,000). These minimum amounts have to be paid if the tax calculated on the actual taxable income is lower. The minimum tax is paid as the ordinary CIT, i.e. when tax return is filed. The difference between the minimum tax and the tax calculated based on taxable income may be carried forward and deducted from tax liability up to 3 years. Companies in the first year of existence and non-profit organizations are exempt.</a:t>
          </a:r>
        </a:p>
        <a:p>
          <a:r>
            <a:rPr lang="en-US" sz="900">
              <a:solidFill>
                <a:schemeClr val="dk1"/>
              </a:solidFill>
              <a:effectLst/>
              <a:latin typeface="Avenir LT Std 65 Medium" pitchFamily="34" charset="0"/>
              <a:ea typeface="+mn-ea"/>
              <a:cs typeface="Arial" panose="020B0604020202020204" pitchFamily="34" charset="0"/>
            </a:rPr>
            <a:t>Switzerland: </a:t>
          </a:r>
          <a:r>
            <a:rPr lang="en-US" sz="900" b="0" i="0">
              <a:solidFill>
                <a:schemeClr val="dk1"/>
              </a:solidFill>
              <a:effectLst/>
              <a:latin typeface="Avenir LT Std 65 Medium" panose="020B0603020203020204" pitchFamily="34" charset="0"/>
              <a:ea typeface="+mn-ea"/>
              <a:cs typeface="+mn-cs"/>
            </a:rPr>
            <a:t>Church taxes, which cannot be avoided by enterprises, are included.</a:t>
          </a:r>
        </a:p>
        <a:p>
          <a:r>
            <a:rPr lang="en-US" sz="900" b="0" i="0">
              <a:solidFill>
                <a:schemeClr val="dk1"/>
              </a:solidFill>
              <a:effectLst/>
              <a:latin typeface="Avenir LT Std 65 Medium" panose="020B0603020203020204" pitchFamily="34" charset="0"/>
              <a:ea typeface="+mn-ea"/>
              <a:cs typeface="+mn-cs"/>
            </a:rPr>
            <a:t>Turkey: Corporate income tax is applied at 20 % rate on corporate earnings, Taxpayers (only for income from commercial activities and agriculture in limited tax liability cases) pay advance tax at the rate of corporate tax, these payments are deducted from corporate tax of current period.</a:t>
          </a:r>
        </a:p>
        <a:p>
          <a:r>
            <a:rPr lang="en-US" sz="900">
              <a:solidFill>
                <a:schemeClr val="dk1"/>
              </a:solidFill>
              <a:effectLst/>
              <a:latin typeface="Avenir LT Std 65 Medium" pitchFamily="34" charset="0"/>
              <a:ea typeface="+mn-ea"/>
              <a:cs typeface="Arial" panose="020B0604020202020204" pitchFamily="34" charset="0"/>
            </a:rPr>
            <a:t>United Kingdom: Has a non-calendar tax year, the rates shown are those in effect as of 6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States: </a:t>
          </a:r>
          <a:r>
            <a:rPr lang="en-US" sz="900" b="0" i="0">
              <a:solidFill>
                <a:schemeClr val="dk1"/>
              </a:solidFill>
              <a:effectLst/>
              <a:latin typeface="Avenir LT Std 65 Medium" panose="020B0603020203020204" pitchFamily="34" charset="0"/>
              <a:ea typeface="+mn-ea"/>
              <a:cs typeface="+mn-cs"/>
            </a:rPr>
            <a:t>The sub-central rate is a weighted average of corporate income tax rates for each of the 50 states plus the District of Columbia. See Explanatory Annex for more details.</a:t>
          </a:r>
        </a:p>
        <a:p>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Source:</a:t>
          </a:r>
          <a:r>
            <a:rPr lang="en-US" sz="900">
              <a:solidFill>
                <a:schemeClr val="dk1"/>
              </a:solidFill>
              <a:effectLst/>
              <a:latin typeface="Avenir LT Std 65 Medium" pitchFamily="34" charset="0"/>
              <a:ea typeface="+mn-ea"/>
              <a:cs typeface="Arial" panose="020B0604020202020204" pitchFamily="34" charset="0"/>
            </a:rPr>
            <a:t> OECD Tax Database, Table II.1.</a:t>
          </a:r>
          <a:endParaRPr lang="en-US" sz="900">
            <a:latin typeface="Avenir LT Std 65 Medium"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46</xdr:row>
      <xdr:rowOff>123825</xdr:rowOff>
    </xdr:from>
    <xdr:to>
      <xdr:col>5</xdr:col>
      <xdr:colOff>1104900</xdr:colOff>
      <xdr:row>119</xdr:row>
      <xdr:rowOff>142875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7410450"/>
          <a:ext cx="6772275" cy="11277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chemeClr val="dk1"/>
              </a:solidFill>
              <a:effectLst/>
              <a:latin typeface="Avenir LT Std 65 Medium" pitchFamily="34" charset="0"/>
              <a:ea typeface="+mn-ea"/>
              <a:cs typeface="Arial" panose="020B0604020202020204" pitchFamily="34" charset="0"/>
            </a:rPr>
            <a:t>Key to abbreviations: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n.a.: Data not provided</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Explanatory notes about the content of the table	</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1. Corporate income tax rate - This table shows  'basic' (non-targeted) central, sub-central and combined (statutory) corporate income tax rates. Where a progressive (as opposed to flat) rate structure applies, the top marginal rate is shown. Further explanatory notes may be found in the Explanatory Annex.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2. Central government corporate income tax rate - shows the basic central government statutory (flat or top marginal) corporate income tax rate. Where surtax applies, the statutory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3. Adjusted central government corporate income tax rate - shows the basic central government statutory corporate income tax rate (inclusive of surtax (if any)), adjusted (if applicable) to show the net rate where the central government provides a deduction in respect of sub-central income tax.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4. Sub-central government corporate income tax rate -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5. Combined corporate income tax rate - shows the basic combined central and sub-central (statutory) corporate income tax rate given by the adjusted central government rate plus the sub-central rate.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6. Targeted corporate tax rates -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 Country-specific footnotes: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Australia: has a non-calendar tax year, the rates shown are those in effect as of 1 July. 	</a:t>
          </a:r>
        </a:p>
        <a:p>
          <a:pPr algn="l"/>
          <a:r>
            <a:rPr lang="en-US" sz="900">
              <a:solidFill>
                <a:schemeClr val="dk1"/>
              </a:solidFill>
              <a:effectLst/>
              <a:latin typeface="Avenir LT Std 65 Medium" pitchFamily="34" charset="0"/>
              <a:ea typeface="+mn-ea"/>
              <a:cs typeface="Arial" panose="020B0604020202020204" pitchFamily="34" charset="0"/>
            </a:rPr>
            <a:t>Belgium: the effective CIT rate can be substantially reduced by a notional allowance for corporate equity (ACE). E.g. the effective tax rate is only half the nominal tax rate when the return on equity before tax is twice the notional interest rate (2.63% in 2014). See Explanatory Annex for more details.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Estonia:  from 1 January 2000, the corporate income tax is levied on distributed profits.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France: 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It does not include the local business tax (Contribution économique territoriale, which replaced the former Taxe professionnelle from January 1st 2010) or the 10,7% temporary surtax, which applies to the standard corporate income tax liability for large companies with a turnover exceeding  EUR 250 million. The CIT rate does not include the  3% additional contribution on distributed profits.</a:t>
          </a:r>
          <a:r>
            <a:rPr lang="en-US" sz="900" baseline="0">
              <a:solidFill>
                <a:schemeClr val="dk1"/>
              </a:solidFill>
              <a:effectLst/>
              <a:latin typeface="Avenir LT Std 65 Medium" pitchFamily="34" charset="0"/>
              <a:ea typeface="+mn-ea"/>
              <a:cs typeface="Arial" panose="020B0604020202020204" pitchFamily="34" charset="0"/>
            </a:rPr>
            <a:t> </a:t>
          </a:r>
          <a:r>
            <a:rPr lang="en-US" sz="900">
              <a:solidFill>
                <a:schemeClr val="dk1"/>
              </a:solidFill>
              <a:effectLst/>
              <a:latin typeface="Avenir LT Std 65 Medium" pitchFamily="34" charset="0"/>
              <a:ea typeface="+mn-ea"/>
              <a:cs typeface="Arial" panose="020B0604020202020204" pitchFamily="34" charset="0"/>
            </a:rPr>
            <a:t>More information on the surcharge is included as a comment.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Germany: the rates include the regional trade tax (Gewerbesteuer) and the surcharge.</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Greece The 26% tax rate applies to Corporations and to Legal entities which maintain double entry books. For those entities which maintain single entry accounting books, a tax rate of 26% is applicable for income up to 50,000€ and 33% for any exceeding amount.</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Hungary:  the rates do not include the turnover based local business tax, the innovation tax, bank levy and surtax on the energy sector.</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Iceland: 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(i) a levy on total remuneration paid to employees at a rate of 6.75% and (ii) a special income tax of 6% on institutions’ corporate income tax base in excess of ISK 1 billion.</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Israel:  within the VAT law, Financial Institutions pay taxes on the combination of their wages and salaries and their profits. These amounts are deductible from profits in the assessment of corporate income tax. See the Explanatory Annex for a table showing the historical tax rates.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Italy: these rates do not include the regional business tax (Imposta Regionale sulle Attività Produttive; IRAP).The effective CIT rate can be substantially reduced by a notional allowance for corporate equity (ACE). See the Explanatory Annex for more details.</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Japan:  From 1 April 2013:  </a:t>
          </a:r>
        </a:p>
        <a:p>
          <a:pPr algn="l"/>
          <a:r>
            <a:rPr lang="en-US" sz="900">
              <a:solidFill>
                <a:schemeClr val="dk1"/>
              </a:solidFill>
              <a:effectLst/>
              <a:latin typeface="Avenir LT Std 65 Medium" pitchFamily="34" charset="0"/>
              <a:ea typeface="+mn-ea"/>
              <a:cs typeface="Arial" panose="020B0604020202020204" pitchFamily="34" charset="0"/>
            </a:rPr>
            <a:t>- 'Central government corporate income tax rate' is 25.5%. In addition, 'The Special Corporation Tax for Reconstruction' is imposed at a rate of 10% of the corporation tax amount, resulting in an overall 28.05% tax rate. These figures would be presented as 28.05 (Central government corporate income tax rate) and 25.5 (Statutory corporate income tax rate exclusive of surtax) in the table above.  </a:t>
          </a:r>
        </a:p>
        <a:p>
          <a:pPr algn="l"/>
          <a:r>
            <a:rPr lang="en-US" sz="900">
              <a:solidFill>
                <a:schemeClr val="dk1"/>
              </a:solidFill>
              <a:effectLst/>
              <a:latin typeface="Avenir LT Std 65 Medium" pitchFamily="34" charset="0"/>
              <a:ea typeface="+mn-ea"/>
              <a:cs typeface="Arial" panose="020B0604020202020204" pitchFamily="34" charset="0"/>
            </a:rPr>
            <a:t>- 'The Special Corporation Tax for Reconstruction' was scheduled to be imposed for a period of three years from FY2012, but in the FY2014 tax reform, it was decided that the tax was going to be abolished one year ahead of schedule. As a result, the 'Adjusted central government corporate income tax rate' is going to be reduced to 23.8%. </a:t>
          </a:r>
        </a:p>
        <a:p>
          <a:pPr algn="l"/>
          <a:r>
            <a:rPr lang="en-US" sz="900">
              <a:solidFill>
                <a:schemeClr val="dk1"/>
              </a:solidFill>
              <a:effectLst/>
              <a:latin typeface="Avenir LT Std 65 Medium" pitchFamily="34" charset="0"/>
              <a:ea typeface="+mn-ea"/>
              <a:cs typeface="Arial" panose="020B0604020202020204" pitchFamily="34" charset="0"/>
            </a:rPr>
            <a:t>- The 'Combined corporate income tax rate' has been reduced to 34.6%.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Luxembourg:  the contribution to the unemployment fund is 7%</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Netherlands: applies to taxable income over EUR 200,000</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New Zealand: has a non-calendar tax year, the rates shown are those in effect as of 1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Poland: there is no sub-cental government tax, however local authorities (of each level) participate in tax revenue at a given percentage for each level of local authority.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Portugal: since 2011 there is a State surtax. In 2011 this surtax was 2% for taxable profit above 2,000,000 euros. In 2012 it was 3% for taxable profit above 1,500,000 euros and 5% for taxable profit above 10,000,000. In 2013 it is 3% for taxable profit above 1,500,000 euros and 5% for taxable profit above 7,500,000. In 2014 it is 3% for taxable profit above 1,500,000 euros, 5% for taxable profit above 7,500,000 and 7% for taxable profit above 35,000,000 euros. </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Slovak Republic: As of 2014, there is a minimum tax, called tax license, at three levels: EUR 480 for small corporations, not registered to VAT; EUR 960 for small corporations, registered to VAT and EUR 1,280 for large companies (turnover over EUR 500,000). These minimum amounts have to be paid if the tax calculated on the actual taxable income is lower. The minimum tax is paid as the ordinary CIT, i.e. when tax return is filed. The difference between the minimum tax and the tax calculated based on taxable income may be carried forward and deducted from tax liability up to 3 years. Companies in the first year of existence and non-profit organizations are exempt.</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Switzerland: church taxes, which cannot be avoided by enterprises, are included.</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Kingdom: has a non-calendar tax year, the rates shown are those in effect as of 5 April.</a:t>
          </a:r>
          <a:br>
            <a:rPr lang="en-US" sz="900">
              <a:solidFill>
                <a:schemeClr val="dk1"/>
              </a:solidFill>
              <a:effectLst/>
              <a:latin typeface="Avenir LT Std 65 Medium" pitchFamily="34" charset="0"/>
              <a:ea typeface="+mn-ea"/>
              <a:cs typeface="Arial" panose="020B0604020202020204" pitchFamily="34" charset="0"/>
            </a:rPr>
          </a:br>
          <a:r>
            <a:rPr lang="en-US" sz="900">
              <a:solidFill>
                <a:schemeClr val="dk1"/>
              </a:solidFill>
              <a:effectLst/>
              <a:latin typeface="Avenir LT Std 65 Medium" pitchFamily="34" charset="0"/>
              <a:ea typeface="+mn-ea"/>
              <a:cs typeface="Arial" panose="020B0604020202020204" pitchFamily="34" charset="0"/>
            </a:rPr>
            <a:t>United States: the sub-central rate is a weighted average state corporate marginal income tax rate.  See Explanatory Annex for more details.</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Source:</a:t>
          </a:r>
          <a:r>
            <a:rPr lang="en-US" sz="900">
              <a:solidFill>
                <a:schemeClr val="dk1"/>
              </a:solidFill>
              <a:effectLst/>
              <a:latin typeface="Avenir LT Std 65 Medium" pitchFamily="34" charset="0"/>
              <a:ea typeface="+mn-ea"/>
              <a:cs typeface="Arial" panose="020B0604020202020204" pitchFamily="34" charset="0"/>
            </a:rPr>
            <a:t> OECD Tax Database, Table II.1.</a:t>
          </a:r>
          <a:endParaRPr lang="en-US" sz="900">
            <a:latin typeface="Avenir LT Std 65 Medium"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45</xdr:row>
      <xdr:rowOff>123825</xdr:rowOff>
    </xdr:from>
    <xdr:to>
      <xdr:col>5</xdr:col>
      <xdr:colOff>1104900</xdr:colOff>
      <xdr:row>122</xdr:row>
      <xdr:rowOff>28575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7410450"/>
          <a:ext cx="6772275" cy="1181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chemeClr val="dk1"/>
              </a:solidFill>
              <a:effectLst/>
              <a:latin typeface="Avenir LT Std 65 Medium" pitchFamily="34" charset="0"/>
              <a:ea typeface="+mn-ea"/>
              <a:cs typeface="Arial" panose="020B0604020202020204" pitchFamily="34" charset="0"/>
            </a:rPr>
            <a:t>Key to abbreviations: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n.a.: Data not provided</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Explanatory notes about the content of the table	</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a:t>
          </a:r>
        </a:p>
        <a:p>
          <a:pPr algn="l"/>
          <a:r>
            <a:rPr lang="en-US" sz="900">
              <a:solidFill>
                <a:schemeClr val="dk1"/>
              </a:solidFill>
              <a:effectLst/>
              <a:latin typeface="Avenir LT Std 65 Medium" pitchFamily="34" charset="0"/>
              <a:ea typeface="+mn-ea"/>
              <a:cs typeface="Arial" panose="020B0604020202020204"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p>
        <a:p>
          <a:pPr algn="l"/>
          <a:r>
            <a:rPr lang="en-US" sz="900">
              <a:solidFill>
                <a:schemeClr val="dk1"/>
              </a:solidFill>
              <a:effectLst/>
              <a:latin typeface="Avenir LT Std 65 Medium" pitchFamily="34" charset="0"/>
              <a:ea typeface="+mn-ea"/>
              <a:cs typeface="Arial" panose="020B0604020202020204" pitchFamily="34" charset="0"/>
            </a:rPr>
            <a:t>3. This column shows the basic central government statutory corporate income tax rate (inclusive of surtax (if any)), adjusted (if applicable) to show the net rate where the central government provides a deduction in respect of sub-central income tax.</a:t>
          </a:r>
        </a:p>
        <a:p>
          <a:pPr algn="l"/>
          <a:r>
            <a:rPr lang="en-US" sz="900">
              <a:solidFill>
                <a:schemeClr val="dk1"/>
              </a:solidFill>
              <a:effectLst/>
              <a:latin typeface="Avenir LT Std 65 Medium" pitchFamily="34" charset="0"/>
              <a:ea typeface="+mn-ea"/>
              <a:cs typeface="Arial" panose="020B0604020202020204"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p>
        <a:p>
          <a:pPr algn="l"/>
          <a:r>
            <a:rPr lang="en-US" sz="900">
              <a:solidFill>
                <a:schemeClr val="dk1"/>
              </a:solidFill>
              <a:effectLst/>
              <a:latin typeface="Avenir LT Std 65 Medium" pitchFamily="34" charset="0"/>
              <a:ea typeface="+mn-ea"/>
              <a:cs typeface="Arial" panose="020B0604020202020204" pitchFamily="34" charset="0"/>
            </a:rPr>
            <a:t>5. This column shows the basic combined central and sub-central (statutory) corporate income tax rate given by the adjusted central government rate plus the sub-central rate.</a:t>
          </a:r>
        </a:p>
        <a:p>
          <a:pPr algn="l"/>
          <a:r>
            <a:rPr lang="en-US" sz="900">
              <a:solidFill>
                <a:schemeClr val="dk1"/>
              </a:solidFill>
              <a:effectLst/>
              <a:latin typeface="Avenir LT Std 65 Medium" pitchFamily="34" charset="0"/>
              <a:ea typeface="+mn-ea"/>
              <a:cs typeface="Arial" panose="020B0604020202020204"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Country-specific footnotes:</a:t>
          </a:r>
          <a:endParaRPr lang="en-US" sz="900">
            <a:solidFill>
              <a:schemeClr val="dk1"/>
            </a:solidFill>
            <a:effectLst/>
            <a:latin typeface="Avenir LT Std 65 Medium" pitchFamily="34" charset="0"/>
            <a:ea typeface="+mn-ea"/>
            <a:cs typeface="Arial" panose="020B0604020202020204" pitchFamily="34" charset="0"/>
          </a:endParaRPr>
        </a:p>
        <a:p>
          <a:pPr algn="l"/>
          <a:r>
            <a:rPr lang="en-US" sz="900">
              <a:solidFill>
                <a:schemeClr val="dk1"/>
              </a:solidFill>
              <a:effectLst/>
              <a:latin typeface="Avenir LT Std 65 Medium" pitchFamily="34" charset="0"/>
              <a:ea typeface="+mn-ea"/>
              <a:cs typeface="Arial" panose="020B0604020202020204" pitchFamily="34" charset="0"/>
            </a:rPr>
            <a:t>(a) Australia has a non-calendar tax year. The rates shown are those in effect as of 1 July.	</a:t>
          </a:r>
        </a:p>
        <a:p>
          <a:pPr algn="l"/>
          <a:r>
            <a:rPr lang="en-US" sz="900">
              <a:solidFill>
                <a:schemeClr val="dk1"/>
              </a:solidFill>
              <a:effectLst/>
              <a:latin typeface="Avenir LT Std 65 Medium" pitchFamily="34" charset="0"/>
              <a:ea typeface="+mn-ea"/>
              <a:cs typeface="Arial" panose="020B0604020202020204" pitchFamily="34" charset="0"/>
            </a:rPr>
            <a:t>(b) The effective CIT rate can be substantially reduced by a notional allowance for corporate equity (ACE). E.g. the effective tax rate is only half the nominal tax rate when the return on equity before tax is twice the notional interest rate (2.742% in 2013). See Explanatory Annex for more details.</a:t>
          </a:r>
        </a:p>
        <a:p>
          <a:pPr algn="l"/>
          <a:r>
            <a:rPr lang="en-US" sz="900">
              <a:solidFill>
                <a:schemeClr val="dk1"/>
              </a:solidFill>
              <a:effectLst/>
              <a:latin typeface="Avenir LT Std 65 Medium" pitchFamily="34" charset="0"/>
              <a:ea typeface="+mn-ea"/>
              <a:cs typeface="Arial" panose="020B0604020202020204" pitchFamily="34" charset="0"/>
            </a:rPr>
            <a:t>(c) The Tax Reform Law, enacted and published in September 2012, permanently increased the Corporate Income Tax rate to 20%.</a:t>
          </a:r>
        </a:p>
        <a:p>
          <a:pPr algn="l"/>
          <a:r>
            <a:rPr lang="en-US" sz="900">
              <a:solidFill>
                <a:schemeClr val="dk1"/>
              </a:solidFill>
              <a:effectLst/>
              <a:latin typeface="Avenir LT Std 65 Medium" pitchFamily="34" charset="0"/>
              <a:ea typeface="+mn-ea"/>
              <a:cs typeface="Arial" panose="020B0604020202020204" pitchFamily="34" charset="0"/>
            </a:rPr>
            <a:t>(d) From 1 January 2000, the corporate income tax is levied on distributed profits.</a:t>
          </a:r>
        </a:p>
        <a:p>
          <a:pPr algn="l"/>
          <a:r>
            <a:rPr lang="en-US" sz="900">
              <a:solidFill>
                <a:schemeClr val="dk1"/>
              </a:solidFill>
              <a:effectLst/>
              <a:latin typeface="Avenir LT Std 65 Medium" pitchFamily="34" charset="0"/>
              <a:ea typeface="+mn-ea"/>
              <a:cs typeface="Arial" panose="020B0604020202020204" pitchFamily="34" charset="0"/>
            </a:rPr>
            <a:t>(e) The rate includes a surcharge (the turnover based solidarity tax (Contribution de Solidarité)), but does not include the local business tax (Contribution économique territoriale, a new tax replacing the former Taxe professionnelle from January 1st 2010) or the 5% temporary surtax, which applies to the standard corporate income tax liability for large companies with a turnover exceeding  EUR 250 million. The CIT rate does not include the 3 % additional contribution on distributed profits.  More information on the surcharge is included as a comment. </a:t>
          </a:r>
        </a:p>
        <a:p>
          <a:pPr algn="l"/>
          <a:r>
            <a:rPr lang="en-US" sz="900">
              <a:solidFill>
                <a:schemeClr val="dk1"/>
              </a:solidFill>
              <a:effectLst/>
              <a:latin typeface="Avenir LT Std 65 Medium" pitchFamily="34" charset="0"/>
              <a:ea typeface="+mn-ea"/>
              <a:cs typeface="Arial" panose="020B0604020202020204" pitchFamily="34" charset="0"/>
            </a:rPr>
            <a:t>(f) The rates include the regional trade tax (Gewerbesteuer) and the surcharge.</a:t>
          </a:r>
        </a:p>
        <a:p>
          <a:pPr algn="l"/>
          <a:r>
            <a:rPr lang="en-US" sz="900">
              <a:solidFill>
                <a:schemeClr val="dk1"/>
              </a:solidFill>
              <a:effectLst/>
              <a:latin typeface="Avenir LT Std 65 Medium" pitchFamily="34" charset="0"/>
              <a:ea typeface="+mn-ea"/>
              <a:cs typeface="Arial" panose="020B0604020202020204" pitchFamily="34" charset="0"/>
            </a:rPr>
            <a:t>(g) The rates do not include the turnover based local business tax, the innovation tax, temporary sectoral taxes on corporations in the financial sector, energy sector, telecommunication and retail sectors.</a:t>
          </a:r>
        </a:p>
        <a:p>
          <a:pPr algn="l"/>
          <a:r>
            <a:rPr lang="en-US" sz="900">
              <a:solidFill>
                <a:schemeClr val="dk1"/>
              </a:solidFill>
              <a:effectLst/>
              <a:latin typeface="Avenir LT Std 65 Medium" pitchFamily="34" charset="0"/>
              <a:ea typeface="+mn-ea"/>
              <a:cs typeface="Arial" panose="020B0604020202020204" pitchFamily="34" charset="0"/>
            </a:rPr>
            <a:t>(h) 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(1) a levy on total remuneration paid to employees at a rate of 6.75% and (2) a special income tax of 6% on institutions’ corporate income tax base in excess of ISK 1 billion.</a:t>
          </a:r>
        </a:p>
        <a:p>
          <a:pPr algn="l"/>
          <a:r>
            <a:rPr lang="en-US" sz="900">
              <a:solidFill>
                <a:schemeClr val="dk1"/>
              </a:solidFill>
              <a:effectLst/>
              <a:latin typeface="Avenir LT Std 65 Medium" pitchFamily="34" charset="0"/>
              <a:ea typeface="+mn-ea"/>
              <a:cs typeface="Arial" panose="020B0604020202020204" pitchFamily="34" charset="0"/>
            </a:rPr>
            <a:t>(i) Within the VAT law, Financial Institutions pay taxes on the combination of their wages and salaries and their profits. These amounts are deductible from profits in the assessment of corporate income tax. See the Explanatory Annex for a table showing the historical tax rates.</a:t>
          </a:r>
        </a:p>
        <a:p>
          <a:pPr algn="l"/>
          <a:r>
            <a:rPr lang="en-US" sz="900">
              <a:solidFill>
                <a:schemeClr val="dk1"/>
              </a:solidFill>
              <a:effectLst/>
              <a:latin typeface="Avenir LT Std 65 Medium" pitchFamily="34" charset="0"/>
              <a:ea typeface="+mn-ea"/>
              <a:cs typeface="Arial" panose="020B0604020202020204" pitchFamily="34" charset="0"/>
            </a:rPr>
            <a:t>(j) These rates do not include the regional business tax (Imposta Regionale sulle Attività Produttive; IRAP). See Explanatory Annex for more details.	</a:t>
          </a:r>
        </a:p>
        <a:p>
          <a:pPr algn="l"/>
          <a:r>
            <a:rPr lang="en-US" sz="900">
              <a:solidFill>
                <a:schemeClr val="dk1"/>
              </a:solidFill>
              <a:effectLst/>
              <a:latin typeface="Avenir LT Std 65 Medium" pitchFamily="34" charset="0"/>
              <a:ea typeface="+mn-ea"/>
              <a:cs typeface="Arial" panose="020B0604020202020204" pitchFamily="34" charset="0"/>
            </a:rPr>
            <a:t>(k) From 1 April 2012: </a:t>
          </a:r>
        </a:p>
        <a:p>
          <a:pPr algn="l"/>
          <a:r>
            <a:rPr lang="en-US" sz="900">
              <a:solidFill>
                <a:schemeClr val="dk1"/>
              </a:solidFill>
              <a:effectLst/>
              <a:latin typeface="Avenir LT Std 65 Medium" pitchFamily="34" charset="0"/>
              <a:ea typeface="+mn-ea"/>
              <a:cs typeface="Arial" panose="020B0604020202020204" pitchFamily="34" charset="0"/>
            </a:rPr>
            <a:t>- 'Central government corporate income tax rate' has been reduced to 25.5%. At the same time 'The Special Corporation Tax for Reconstruction' was imposed for a period of three years at a rate of 10% resulting in an overall 28.05% tax rate. These figures would be presented as 28.05(25.5) in the table above.  The 'Adjusted central government corporate income tax rate' has been reduced to 26.2%</a:t>
          </a:r>
        </a:p>
        <a:p>
          <a:pPr algn="l"/>
          <a:r>
            <a:rPr lang="en-US" sz="900">
              <a:solidFill>
                <a:schemeClr val="dk1"/>
              </a:solidFill>
              <a:effectLst/>
              <a:latin typeface="Avenir LT Std 65 Medium" pitchFamily="34" charset="0"/>
              <a:ea typeface="+mn-ea"/>
              <a:cs typeface="Arial" panose="020B0604020202020204" pitchFamily="34" charset="0"/>
            </a:rPr>
            <a:t>- The 'Sub-central government corporate income tax rate' has been reduced to 10.8%</a:t>
          </a:r>
        </a:p>
        <a:p>
          <a:pPr algn="l"/>
          <a:r>
            <a:rPr lang="en-US" sz="900">
              <a:solidFill>
                <a:schemeClr val="dk1"/>
              </a:solidFill>
              <a:effectLst/>
              <a:latin typeface="Avenir LT Std 65 Medium" pitchFamily="34" charset="0"/>
              <a:ea typeface="+mn-ea"/>
              <a:cs typeface="Arial" panose="020B0604020202020204" pitchFamily="34" charset="0"/>
            </a:rPr>
            <a:t>- As a result of these changes, the 'Combined corporate income tax rate' has been reduced to 37.0%.</a:t>
          </a:r>
        </a:p>
        <a:p>
          <a:pPr algn="l"/>
          <a:r>
            <a:rPr lang="en-US" sz="900">
              <a:solidFill>
                <a:schemeClr val="dk1"/>
              </a:solidFill>
              <a:effectLst/>
              <a:latin typeface="Avenir LT Std 65 Medium" pitchFamily="34" charset="0"/>
              <a:ea typeface="+mn-ea"/>
              <a:cs typeface="Arial" panose="020B0604020202020204" pitchFamily="34" charset="0"/>
            </a:rPr>
            <a:t>(l) The contribution to the unemployment fund is 5%.</a:t>
          </a:r>
        </a:p>
        <a:p>
          <a:pPr algn="l"/>
          <a:r>
            <a:rPr lang="en-US" sz="900">
              <a:solidFill>
                <a:schemeClr val="dk1"/>
              </a:solidFill>
              <a:effectLst/>
              <a:latin typeface="Avenir LT Std 65 Medium" pitchFamily="34" charset="0"/>
              <a:ea typeface="+mn-ea"/>
              <a:cs typeface="Arial" panose="020B0604020202020204" pitchFamily="34" charset="0"/>
            </a:rPr>
            <a:t>(m) Applies to taxable income over EUR 200,000.</a:t>
          </a:r>
        </a:p>
        <a:p>
          <a:pPr algn="l"/>
          <a:r>
            <a:rPr lang="en-US" sz="900">
              <a:solidFill>
                <a:schemeClr val="dk1"/>
              </a:solidFill>
              <a:effectLst/>
              <a:latin typeface="Avenir LT Std 65 Medium" pitchFamily="34" charset="0"/>
              <a:ea typeface="+mn-ea"/>
              <a:cs typeface="Arial" panose="020B0604020202020204" pitchFamily="34" charset="0"/>
            </a:rPr>
            <a:t>(n) New Zealand has a non-calendar tax year. The rates shown are those in effect as of 1 April.</a:t>
          </a:r>
        </a:p>
        <a:p>
          <a:pPr algn="l"/>
          <a:r>
            <a:rPr lang="en-US" sz="900">
              <a:solidFill>
                <a:schemeClr val="dk1"/>
              </a:solidFill>
              <a:effectLst/>
              <a:latin typeface="Avenir LT Std 65 Medium" pitchFamily="34" charset="0"/>
              <a:ea typeface="+mn-ea"/>
              <a:cs typeface="Arial" panose="020B0604020202020204" pitchFamily="34" charset="0"/>
            </a:rPr>
            <a:t>(o) There is no sub-cental government tax, however local authorities (of each level) participate in tax revenue at a given percentage for each level of local authority. </a:t>
          </a:r>
        </a:p>
        <a:p>
          <a:pPr algn="l"/>
          <a:r>
            <a:rPr lang="en-US" sz="900">
              <a:solidFill>
                <a:schemeClr val="dk1"/>
              </a:solidFill>
              <a:effectLst/>
              <a:latin typeface="Avenir LT Std 65 Medium" pitchFamily="34" charset="0"/>
              <a:ea typeface="+mn-ea"/>
              <a:cs typeface="Arial" panose="020B0604020202020204" pitchFamily="34" charset="0"/>
            </a:rPr>
            <a:t>(p) Since 2011 there is a State surtax. In 2011 this surtax was 2% for taxable profit above 2,000,000 euros. In 2012 it was 3% for taxable profit above 1,500,000 euros and 5% for taxable profit above 10,000,000. And in 2013 it is 3% for taxable profit above 1,500,000 euros and 5% for taxable profit above 7,500,000. From 2014 onwards as in 2011.</a:t>
          </a:r>
        </a:p>
        <a:p>
          <a:pPr algn="l"/>
          <a:r>
            <a:rPr lang="en-US" sz="900">
              <a:solidFill>
                <a:schemeClr val="dk1"/>
              </a:solidFill>
              <a:effectLst/>
              <a:latin typeface="Avenir LT Std 65 Medium" pitchFamily="34" charset="0"/>
              <a:ea typeface="+mn-ea"/>
              <a:cs typeface="Arial" panose="020B0604020202020204" pitchFamily="34" charset="0"/>
            </a:rPr>
            <a:t>(q) Church taxes, which cannot be avoided by enterprises, are included.	</a:t>
          </a:r>
        </a:p>
        <a:p>
          <a:pPr algn="l"/>
          <a:r>
            <a:rPr lang="en-US" sz="900">
              <a:solidFill>
                <a:schemeClr val="dk1"/>
              </a:solidFill>
              <a:effectLst/>
              <a:latin typeface="Avenir LT Std 65 Medium" pitchFamily="34" charset="0"/>
              <a:ea typeface="+mn-ea"/>
              <a:cs typeface="Arial" panose="020B0604020202020204" pitchFamily="34" charset="0"/>
            </a:rPr>
            <a:t>(r) United Kingdom has a non-calendar tax year. The rates shown are those in effect as of 5 April.</a:t>
          </a:r>
        </a:p>
        <a:p>
          <a:pPr algn="l"/>
          <a:r>
            <a:rPr lang="en-US" sz="900">
              <a:solidFill>
                <a:schemeClr val="dk1"/>
              </a:solidFill>
              <a:effectLst/>
              <a:latin typeface="Avenir LT Std 65 Medium" pitchFamily="34" charset="0"/>
              <a:ea typeface="+mn-ea"/>
              <a:cs typeface="Arial" panose="020B0604020202020204" pitchFamily="34" charset="0"/>
            </a:rPr>
            <a:t>(s) The sub-central rate is a weighted average state corporate marginal income tax rate.  See Explanatory Annex for more details.</a:t>
          </a:r>
        </a:p>
        <a:p>
          <a:pPr algn="l"/>
          <a:r>
            <a:rPr lang="en-US" sz="900">
              <a:solidFill>
                <a:schemeClr val="dk1"/>
              </a:solidFill>
              <a:effectLst/>
              <a:latin typeface="Avenir LT Std 65 Medium" pitchFamily="34" charset="0"/>
              <a:ea typeface="+mn-ea"/>
              <a:cs typeface="Arial" panose="020B0604020202020204" pitchFamily="34" charset="0"/>
            </a:rPr>
            <a:t> </a:t>
          </a:r>
        </a:p>
        <a:p>
          <a:pPr algn="l"/>
          <a:r>
            <a:rPr lang="en-US" sz="900" b="1">
              <a:solidFill>
                <a:schemeClr val="dk1"/>
              </a:solidFill>
              <a:effectLst/>
              <a:latin typeface="Avenir LT Std 65 Medium" pitchFamily="34" charset="0"/>
              <a:ea typeface="+mn-ea"/>
              <a:cs typeface="Arial" panose="020B0604020202020204" pitchFamily="34" charset="0"/>
            </a:rPr>
            <a:t>Source:</a:t>
          </a:r>
          <a:r>
            <a:rPr lang="en-US" sz="900">
              <a:solidFill>
                <a:schemeClr val="dk1"/>
              </a:solidFill>
              <a:effectLst/>
              <a:latin typeface="Avenir LT Std 65 Medium" pitchFamily="34" charset="0"/>
              <a:ea typeface="+mn-ea"/>
              <a:cs typeface="Arial" panose="020B0604020202020204" pitchFamily="34" charset="0"/>
            </a:rPr>
            <a:t> OECD Tax Database, Table II.1., May 2013</a:t>
          </a:r>
        </a:p>
        <a:p>
          <a:pPr algn="l"/>
          <a:r>
            <a:rPr lang="en-US" sz="900">
              <a:solidFill>
                <a:schemeClr val="dk1"/>
              </a:solidFill>
              <a:effectLst/>
              <a:latin typeface="Avenir LT Std 65 Medium" pitchFamily="34" charset="0"/>
              <a:ea typeface="+mn-ea"/>
              <a:cs typeface="Arial" panose="020B0604020202020204" pitchFamily="34" charset="0"/>
            </a:rPr>
            <a:t>http://www.oecd.org/tax/tax-policy/Table%20II.1_May%202013.xlsx</a:t>
          </a:r>
        </a:p>
        <a:p>
          <a:pPr algn="l"/>
          <a:endParaRPr lang="en-US" sz="900">
            <a:latin typeface="Avenir LT Std 65 Medium"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46</xdr:row>
      <xdr:rowOff>57149</xdr:rowOff>
    </xdr:from>
    <xdr:to>
      <xdr:col>6</xdr:col>
      <xdr:colOff>9525</xdr:colOff>
      <xdr:row>121</xdr:row>
      <xdr:rowOff>19050</xdr:rowOff>
    </xdr:to>
    <xdr:sp macro="" textlink="">
      <xdr:nvSpPr>
        <xdr:cNvPr id="2" name="Text Box 2">
          <a:extLst>
            <a:ext uri="{FF2B5EF4-FFF2-40B4-BE49-F238E27FC236}">
              <a16:creationId xmlns:a16="http://schemas.microsoft.com/office/drawing/2014/main" id="{00000000-0008-0000-0700-000002000000}"/>
            </a:ext>
          </a:extLst>
        </xdr:cNvPr>
        <xdr:cNvSpPr txBox="1">
          <a:spLocks noChangeArrowheads="1"/>
        </xdr:cNvSpPr>
      </xdr:nvSpPr>
      <xdr:spPr bwMode="auto">
        <a:xfrm>
          <a:off x="19050" y="7505699"/>
          <a:ext cx="6276975" cy="12106276"/>
        </a:xfrm>
        <a:prstGeom prst="rect">
          <a:avLst/>
        </a:prstGeom>
        <a:solidFill>
          <a:sysClr val="window" lastClr="FFFFFF"/>
        </a:solidFill>
        <a:ln w="9525">
          <a:noFill/>
          <a:miter lim="800000"/>
          <a:headEnd/>
          <a:tailEnd/>
        </a:ln>
      </xdr:spPr>
      <xdr:txBody>
        <a:bodyPr vertOverflow="clip" wrap="square" lIns="27432" tIns="22860" rIns="27432" bIns="0" anchor="t" upright="1"/>
        <a:lstStyle/>
        <a:p>
          <a:pPr rtl="0"/>
          <a:r>
            <a:rPr lang="en-US" sz="900" b="1" i="0">
              <a:latin typeface="Arial" pitchFamily="34" charset="0"/>
              <a:ea typeface="+mn-ea"/>
              <a:cs typeface="Arial" pitchFamily="34" charset="0"/>
            </a:rPr>
            <a:t>Key to abbreviations:</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n.a.: Data not provided</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Explanatory notes about the content of the table</a:t>
          </a:r>
          <a:endParaRPr lang="en-US" sz="900" b="0" i="0">
            <a:latin typeface="Arial" pitchFamily="34" charset="0"/>
            <a:ea typeface="+mn-ea"/>
            <a:cs typeface="Arial" pitchFamily="34" charset="0"/>
          </a:endParaRPr>
        </a:p>
        <a:p>
          <a:pPr rtl="0"/>
          <a:r>
            <a:rPr lang="en-US" sz="900" b="0" i="0">
              <a:latin typeface="Arial" pitchFamily="34" charset="0"/>
              <a:ea typeface="+mn-ea"/>
              <a:cs typeface="Arial" pitchFamily="34" charset="0"/>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3. This column shows the basic central government statutory corporate income tax rate (inclusive of surtax (if any)), adjusted (if applicable) to show the net rate where the central government provides a deduction in respect of sub-central income tax.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5. This column shows the basic combined central and sub-central (statutory) corporate income tax rate given by the adjusted central government rate plus the sub-central rate. </a:t>
          </a:r>
          <a:endParaRPr lang="en-GB" sz="900">
            <a:latin typeface="Arial" pitchFamily="34" charset="0"/>
            <a:ea typeface="+mn-ea"/>
            <a:cs typeface="Arial" pitchFamily="34" charset="0"/>
          </a:endParaRPr>
        </a:p>
        <a:p>
          <a:pPr rtl="0"/>
          <a:r>
            <a:rPr lang="en-US" sz="900" b="0" i="0">
              <a:latin typeface="Arial" pitchFamily="34" charset="0"/>
              <a:ea typeface="+mn-ea"/>
              <a:cs typeface="Arial" pitchFamily="34" charset="0"/>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900">
            <a:latin typeface="Arial" pitchFamily="34" charset="0"/>
            <a:ea typeface="+mn-ea"/>
            <a:cs typeface="Arial" pitchFamily="34" charset="0"/>
          </a:endParaRPr>
        </a:p>
        <a:p>
          <a:pPr rtl="0"/>
          <a:endParaRPr lang="en-US" sz="900" b="0" i="0">
            <a:latin typeface="Arial" pitchFamily="34" charset="0"/>
            <a:ea typeface="+mn-ea"/>
            <a:cs typeface="Arial" pitchFamily="34" charset="0"/>
          </a:endParaRPr>
        </a:p>
        <a:p>
          <a:pPr rtl="0"/>
          <a:r>
            <a:rPr lang="en-US" sz="900" b="1" i="0">
              <a:latin typeface="Arial" pitchFamily="34" charset="0"/>
              <a:ea typeface="+mn-ea"/>
              <a:cs typeface="Arial" pitchFamily="34" charset="0"/>
            </a:rPr>
            <a:t>Country-specific footnotes: </a:t>
          </a:r>
          <a:endParaRPr lang="en-US" sz="900" b="0" i="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(a) Australia has</a:t>
          </a:r>
          <a:r>
            <a:rPr lang="en-US" sz="900" b="0" i="0" baseline="0">
              <a:latin typeface="Arial" pitchFamily="34" charset="0"/>
              <a:ea typeface="+mn-ea"/>
              <a:cs typeface="Arial" pitchFamily="34" charset="0"/>
            </a:rPr>
            <a:t> a non-calendar tax year. The rates shown are those in effect as of 1 July.</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(b) The effective CIT rate can be substantially reduced by a notional allowance for corporate equity (ACE). E.g. the effective tax rate is only half the nominal tax rate when the return on equity before tax is twice the notional interest rate (3.0% in 2012). See explanatory notes for more details.</a:t>
          </a:r>
          <a:endParaRPr lang="en-GB" sz="900">
            <a:latin typeface="Arial" pitchFamily="34" charset="0"/>
            <a:ea typeface="+mn-ea"/>
            <a:cs typeface="Arial" pitchFamily="34" charset="0"/>
          </a:endParaRPr>
        </a:p>
        <a:p>
          <a:pPr marL="0" marR="0" indent="0" defTabSz="914400" rtl="0" eaLnBrk="1" fontAlgn="base" latinLnBrk="0" hangingPunct="1">
            <a:lnSpc>
              <a:spcPct val="100000"/>
            </a:lnSpc>
            <a:spcBef>
              <a:spcPts val="0"/>
            </a:spcBef>
            <a:spcAft>
              <a:spcPts val="0"/>
            </a:spcAft>
            <a:buClrTx/>
            <a:buSzTx/>
            <a:buFontTx/>
            <a:buNone/>
            <a:tabLst/>
            <a:defRPr/>
          </a:pPr>
          <a:r>
            <a:rPr lang="en-US" sz="900" b="0" i="0" baseline="0">
              <a:latin typeface="Arial" pitchFamily="34" charset="0"/>
              <a:ea typeface="+mn-ea"/>
              <a:cs typeface="Arial" pitchFamily="34" charset="0"/>
            </a:rPr>
            <a:t>(c) The Tax Reform Law, enacted and published in September 2012, permanently  increased the Corporate Income Tax rate to 20%.</a:t>
          </a:r>
          <a:endParaRPr lang="en-GB" sz="900" b="0" i="0" baseline="0">
            <a:latin typeface="Arial" pitchFamily="34" charset="0"/>
            <a:ea typeface="+mn-ea"/>
            <a:cs typeface="Arial" pitchFamily="34" charset="0"/>
          </a:endParaRPr>
        </a:p>
        <a:p>
          <a:pPr rtl="0" eaLnBrk="1" fontAlgn="auto" latinLnBrk="0" hangingPunct="1"/>
          <a:r>
            <a:rPr lang="en-GB" sz="900" b="0" i="0" baseline="0">
              <a:latin typeface="Arial" pitchFamily="34" charset="0"/>
              <a:ea typeface="+mn-ea"/>
              <a:cs typeface="Arial" pitchFamily="34" charset="0"/>
            </a:rPr>
            <a:t>(d)</a:t>
          </a:r>
          <a:r>
            <a:rPr lang="en-GB" sz="900" b="1" i="0" baseline="0">
              <a:latin typeface="Arial" pitchFamily="34" charset="0"/>
              <a:ea typeface="+mn-ea"/>
              <a:cs typeface="Arial" pitchFamily="34" charset="0"/>
            </a:rPr>
            <a:t> </a:t>
          </a:r>
          <a:r>
            <a:rPr lang="en-GB" sz="900" b="0" i="0" baseline="0">
              <a:latin typeface="Arial" pitchFamily="34" charset="0"/>
              <a:ea typeface="+mn-ea"/>
              <a:cs typeface="Arial" pitchFamily="34" charset="0"/>
            </a:rPr>
            <a:t> From 1 January 2000, the corporate income tax is levied on distributed profits.</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(e) The rates include a surcharge (the turnover based solidarity tax (Contribution de Solidarité)), but does not include the local business tax (Contribution</a:t>
          </a:r>
          <a:r>
            <a:rPr lang="en-US" sz="900" b="0" i="0" baseline="0">
              <a:latin typeface="Arial" pitchFamily="34" charset="0"/>
              <a:ea typeface="+mn-ea"/>
              <a:cs typeface="Arial" pitchFamily="34" charset="0"/>
            </a:rPr>
            <a:t> économique territoriale, a new tax replacing the former </a:t>
          </a:r>
          <a:r>
            <a:rPr lang="en-US" sz="900" b="0" i="0">
              <a:latin typeface="Arial" pitchFamily="34" charset="0"/>
              <a:ea typeface="+mn-ea"/>
              <a:cs typeface="Arial" pitchFamily="34" charset="0"/>
            </a:rPr>
            <a:t>Taxe professionnelle</a:t>
          </a:r>
          <a:r>
            <a:rPr lang="en-US" sz="900" b="0" i="0" baseline="0">
              <a:latin typeface="Arial" pitchFamily="34" charset="0"/>
              <a:ea typeface="+mn-ea"/>
              <a:cs typeface="Arial" pitchFamily="34" charset="0"/>
            </a:rPr>
            <a:t> from January 1st 2011</a:t>
          </a:r>
          <a:r>
            <a:rPr lang="en-US" sz="900" b="0" i="0">
              <a:latin typeface="Arial" pitchFamily="34" charset="0"/>
              <a:ea typeface="+mn-ea"/>
              <a:cs typeface="Arial" pitchFamily="34" charset="0"/>
            </a:rPr>
            <a:t>) or the 5% temporary</a:t>
          </a:r>
          <a:r>
            <a:rPr lang="en-US" sz="900" b="0" i="0" baseline="0">
              <a:latin typeface="Arial" pitchFamily="34" charset="0"/>
              <a:ea typeface="+mn-ea"/>
              <a:cs typeface="Arial" pitchFamily="34" charset="0"/>
            </a:rPr>
            <a:t> surtax applies to the standard corporate income tax liability for large company with a turnover exceeding  EUR  250 million</a:t>
          </a:r>
          <a:r>
            <a:rPr lang="en-US" sz="900" b="0" i="0">
              <a:latin typeface="Arial" pitchFamily="34" charset="0"/>
              <a:ea typeface="+mn-ea"/>
              <a:cs typeface="Arial" pitchFamily="34" charset="0"/>
            </a:rPr>
            <a:t>. More information on the surcharge is included as a comment. </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(f) T</a:t>
          </a:r>
          <a:r>
            <a:rPr lang="en-US" sz="900" b="0" i="0" baseline="0">
              <a:latin typeface="Arial" pitchFamily="34" charset="0"/>
              <a:ea typeface="+mn-ea"/>
              <a:cs typeface="Arial" pitchFamily="34" charset="0"/>
            </a:rPr>
            <a:t>he rates include the regional trade tax (</a:t>
          </a:r>
          <a:r>
            <a:rPr lang="en-US" sz="900" b="0" i="1" baseline="0">
              <a:latin typeface="Arial" pitchFamily="34" charset="0"/>
              <a:ea typeface="+mn-ea"/>
              <a:cs typeface="Arial" pitchFamily="34" charset="0"/>
            </a:rPr>
            <a:t>Gewerbesteuer</a:t>
          </a:r>
          <a:r>
            <a:rPr lang="en-US" sz="900" b="0" i="0" baseline="0">
              <a:latin typeface="Arial" pitchFamily="34" charset="0"/>
              <a:ea typeface="+mn-ea"/>
              <a:cs typeface="Arial" pitchFamily="34" charset="0"/>
            </a:rPr>
            <a:t>) and the surcharge.</a:t>
          </a:r>
          <a:endParaRPr lang="en-GB" sz="90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b="0" i="0">
              <a:latin typeface="Arial" pitchFamily="34" charset="0"/>
              <a:ea typeface="+mn-ea"/>
              <a:cs typeface="Arial" pitchFamily="34" charset="0"/>
            </a:rPr>
            <a:t>(g) T</a:t>
          </a:r>
          <a:r>
            <a:rPr lang="en-GB" sz="900" b="0" i="0" baseline="0">
              <a:latin typeface="Arial" pitchFamily="34" charset="0"/>
              <a:ea typeface="+mn-ea"/>
              <a:cs typeface="Arial" pitchFamily="34" charset="0"/>
            </a:rPr>
            <a:t>he rates do not include the turnover based local business tax, the innovation tax, temporary sectoral taxes on corporations in the financial sector, energy sector, telecommunication and retail sectors.</a:t>
          </a:r>
        </a:p>
        <a:p>
          <a:pPr marL="0" marR="0" indent="0" defTabSz="914400" rtl="0" eaLnBrk="1" fontAlgn="auto" latinLnBrk="0" hangingPunct="1">
            <a:lnSpc>
              <a:spcPct val="100000"/>
            </a:lnSpc>
            <a:spcBef>
              <a:spcPts val="0"/>
            </a:spcBef>
            <a:spcAft>
              <a:spcPts val="0"/>
            </a:spcAft>
            <a:buClrTx/>
            <a:buSzTx/>
            <a:buFontTx/>
            <a:buNone/>
            <a:tabLst/>
            <a:defRPr/>
          </a:pPr>
          <a:r>
            <a:rPr lang="en-GB" sz="900" b="0" i="0" baseline="0">
              <a:latin typeface="Arial" pitchFamily="34" charset="0"/>
              <a:ea typeface="+mn-ea"/>
              <a:cs typeface="Arial" pitchFamily="34" charset="0"/>
            </a:rPr>
            <a:t>(h) 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(1) a levy on total remuneration paid to employees at a rate of 5.45% and (2) a special income tax of 6% on institutions’ corporate income tax base in excess of ISK 1 billion.</a:t>
          </a:r>
          <a:endParaRPr lang="en-GB" sz="900" b="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(i) W</a:t>
          </a:r>
          <a:r>
            <a:rPr lang="en-US" sz="900" b="0" i="0" baseline="0">
              <a:latin typeface="Arial" pitchFamily="34" charset="0"/>
              <a:ea typeface="+mn-ea"/>
              <a:cs typeface="Arial" pitchFamily="34" charset="0"/>
            </a:rPr>
            <a:t>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900" b="1">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(j)</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hese rates do not include the regional business tax (Imposta Regionale sulle Attività Produttive; IRAP). See explanatory notes for more details.</a:t>
          </a:r>
        </a:p>
        <a:p>
          <a:pPr marL="0" lvl="0" indent="0" rtl="0" eaLnBrk="1" fontAlgn="auto" latinLnBrk="0" hangingPunct="1">
            <a:spcAft>
              <a:spcPts val="0"/>
            </a:spcAft>
          </a:pPr>
          <a:r>
            <a:rPr lang="en-US" sz="900" b="0" i="0">
              <a:latin typeface="Arial" pitchFamily="34" charset="0"/>
              <a:ea typeface="+mn-ea"/>
              <a:cs typeface="Arial" pitchFamily="34" charset="0"/>
            </a:rPr>
            <a:t>(k) </a:t>
          </a:r>
          <a:r>
            <a:rPr lang="en-GB" sz="900" b="0" i="0">
              <a:latin typeface="Arial" pitchFamily="34" charset="0"/>
              <a:ea typeface="+mn-ea"/>
              <a:cs typeface="Arial" pitchFamily="34" charset="0"/>
            </a:rPr>
            <a:t>From 1 April 2012:  </a:t>
          </a:r>
        </a:p>
        <a:p>
          <a:pPr marL="0" lvl="0" indent="0" rtl="0" eaLnBrk="1" fontAlgn="auto" latinLnBrk="0" hangingPunct="1">
            <a:spcAft>
              <a:spcPts val="0"/>
            </a:spcAft>
          </a:pPr>
          <a:r>
            <a:rPr lang="en-GB" sz="900" b="0" i="0">
              <a:latin typeface="Arial" pitchFamily="34" charset="0"/>
              <a:ea typeface="+mn-ea"/>
              <a:cs typeface="Arial" pitchFamily="34" charset="0"/>
            </a:rPr>
            <a:t>- 'Central government corporate income tax rate' has been reduced to 25.5%. At the same time 'The Special Corporation Tax for Reconstruction' was imposed for a period of three years at a rate of 10% resulting in an overall 28.05% tax rate. These figures would be presented as 28.05(25.5) in the table above.  The 'Adjusted central government corporate income tax rate' has been reduced to 26.2%</a:t>
          </a:r>
        </a:p>
        <a:p>
          <a:pPr marL="0" lvl="0" indent="0" rtl="0" eaLnBrk="1" fontAlgn="auto" latinLnBrk="0" hangingPunct="1">
            <a:spcAft>
              <a:spcPts val="0"/>
            </a:spcAft>
          </a:pPr>
          <a:r>
            <a:rPr lang="en-GB" sz="900" b="0" i="0">
              <a:latin typeface="Arial" pitchFamily="34" charset="0"/>
              <a:ea typeface="+mn-ea"/>
              <a:cs typeface="Arial" pitchFamily="34" charset="0"/>
            </a:rPr>
            <a:t>- The 'Sub-central government corporate income tax rate' has been reduced to 10.8%</a:t>
          </a:r>
        </a:p>
        <a:p>
          <a:pPr marL="0" indent="0" rtl="0" eaLnBrk="1" fontAlgn="auto" latinLnBrk="0" hangingPunct="1"/>
          <a:r>
            <a:rPr lang="en-GB" sz="900" b="0" i="0">
              <a:latin typeface="Arial" pitchFamily="34" charset="0"/>
              <a:ea typeface="+mn-ea"/>
              <a:cs typeface="Arial" pitchFamily="34" charset="0"/>
            </a:rPr>
            <a:t>- As a result of these changes, the 'Combined corporate income tax rate' has been reduced to 37.0%.</a:t>
          </a:r>
        </a:p>
        <a:p>
          <a:pPr marL="0" indent="0" rtl="0" eaLnBrk="1" fontAlgn="auto" latinLnBrk="0" hangingPunct="1"/>
          <a:r>
            <a:rPr lang="en-US" sz="900" b="0" i="0">
              <a:latin typeface="Arial" pitchFamily="34" charset="0"/>
              <a:ea typeface="+mn-ea"/>
              <a:cs typeface="Arial" pitchFamily="34" charset="0"/>
            </a:rPr>
            <a:t>(l) The contribution to the unemployment fund is 5%</a:t>
          </a:r>
          <a:endParaRPr lang="en-GB" sz="900" b="0" i="0">
            <a:latin typeface="Arial" pitchFamily="34" charset="0"/>
            <a:ea typeface="+mn-ea"/>
            <a:cs typeface="Arial" pitchFamily="34" charset="0"/>
          </a:endParaRPr>
        </a:p>
        <a:p>
          <a:pPr rtl="0" eaLnBrk="1" fontAlgn="auto" latinLnBrk="0" hangingPunct="1"/>
          <a:r>
            <a:rPr lang="en-US" sz="900" b="0" i="0" baseline="0">
              <a:latin typeface="Arial" pitchFamily="34" charset="0"/>
              <a:ea typeface="+mn-ea"/>
              <a:cs typeface="Arial" pitchFamily="34" charset="0"/>
            </a:rPr>
            <a:t>(m) Applies to taxable income over EUR 200,000</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(n) New Zealand </a:t>
          </a:r>
          <a:r>
            <a:rPr lang="en-US" sz="900" b="0" i="0" baseline="0">
              <a:latin typeface="Arial" pitchFamily="34" charset="0"/>
              <a:ea typeface="+mn-ea"/>
              <a:cs typeface="Arial" pitchFamily="34" charset="0"/>
            </a:rPr>
            <a:t>has a non-calendar tax year. The rates shown are those in effect as of 1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(o) There is no sub-cental government tax, however local authorities (of each level) participate in tax revenue at a given percentage for each level of local authority. </a:t>
          </a:r>
          <a:endParaRPr lang="en-GB" sz="900">
            <a:latin typeface="Arial" pitchFamily="34" charset="0"/>
            <a:ea typeface="+mn-ea"/>
            <a:cs typeface="Arial" pitchFamily="34" charset="0"/>
          </a:endParaRPr>
        </a:p>
        <a:p>
          <a:pPr algn="l" rtl="0">
            <a:defRPr sz="1000"/>
          </a:pPr>
          <a:r>
            <a:rPr lang="en-US" sz="900" b="0" i="0" baseline="0">
              <a:latin typeface="Arial" pitchFamily="34" charset="0"/>
              <a:ea typeface="+mn-ea"/>
              <a:cs typeface="Arial" pitchFamily="34" charset="0"/>
            </a:rPr>
            <a:t>(p) S</a:t>
          </a:r>
          <a:r>
            <a:rPr lang="en-GB" sz="900" b="0" i="0" u="none" strike="noStrike" baseline="0">
              <a:solidFill>
                <a:srgbClr val="000000"/>
              </a:solidFill>
              <a:latin typeface="Arial" pitchFamily="34" charset="0"/>
              <a:cs typeface="Arial" pitchFamily="34" charset="0"/>
            </a:rPr>
            <a:t>ince 2011 there is a State surtax. In 2011 this surtax was 2% for taxable profit above 2,000,000 euros, while in 2012 and 2013 this surtax is 3% for taxable profit above 1,500,000 euros and 5% for taxable profit above 10,000,000 euros. From 2014 onwards as in 2011.</a:t>
          </a:r>
        </a:p>
        <a:p>
          <a:pPr rtl="0" eaLnBrk="1" fontAlgn="auto" latinLnBrk="0" hangingPunct="1"/>
          <a:r>
            <a:rPr lang="en-US" sz="900" b="0" i="0">
              <a:latin typeface="Arial" pitchFamily="34" charset="0"/>
              <a:ea typeface="+mn-ea"/>
              <a:cs typeface="Arial" pitchFamily="34" charset="0"/>
            </a:rPr>
            <a:t>(q) Church taxes, which cannot be avoided by enterprises, are included.</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(r)</a:t>
          </a:r>
          <a:r>
            <a:rPr lang="en-US" sz="900" b="0" i="0" baseline="0">
              <a:latin typeface="Arial" pitchFamily="34" charset="0"/>
              <a:ea typeface="+mn-ea"/>
              <a:cs typeface="Arial" pitchFamily="34" charset="0"/>
            </a:rPr>
            <a:t> </a:t>
          </a:r>
          <a:r>
            <a:rPr lang="en-US" sz="900" b="0" i="0">
              <a:latin typeface="Arial" pitchFamily="34" charset="0"/>
              <a:ea typeface="+mn-ea"/>
              <a:cs typeface="Arial" pitchFamily="34" charset="0"/>
            </a:rPr>
            <a:t>United Kingdom </a:t>
          </a:r>
          <a:r>
            <a:rPr lang="en-US" sz="900" b="0" i="0" baseline="0">
              <a:latin typeface="Arial" pitchFamily="34" charset="0"/>
              <a:ea typeface="+mn-ea"/>
              <a:cs typeface="Arial" pitchFamily="34" charset="0"/>
            </a:rPr>
            <a:t>has a non-calendar tax year. The rates shown are those in effect as of 5 April.</a:t>
          </a:r>
          <a:endParaRPr lang="en-GB" sz="900">
            <a:latin typeface="Arial" pitchFamily="34" charset="0"/>
            <a:ea typeface="+mn-ea"/>
            <a:cs typeface="Arial" pitchFamily="34" charset="0"/>
          </a:endParaRPr>
        </a:p>
        <a:p>
          <a:pPr rtl="0" eaLnBrk="1" fontAlgn="auto" latinLnBrk="0" hangingPunct="1"/>
          <a:r>
            <a:rPr lang="en-US" sz="900" b="0" i="0">
              <a:latin typeface="Arial" pitchFamily="34" charset="0"/>
              <a:ea typeface="+mn-ea"/>
              <a:cs typeface="Arial" pitchFamily="34" charset="0"/>
            </a:rPr>
            <a:t>(s) T</a:t>
          </a:r>
          <a:r>
            <a:rPr lang="en-US" sz="900" b="0" i="0" baseline="0">
              <a:latin typeface="Arial" pitchFamily="34" charset="0"/>
              <a:ea typeface="+mn-ea"/>
              <a:cs typeface="Arial" pitchFamily="34" charset="0"/>
            </a:rPr>
            <a:t>he sub-central rate is a weighted average state corporate marginal income tax rate.  See explanatory notes for more details.</a:t>
          </a:r>
        </a:p>
        <a:p>
          <a:pPr rtl="0" eaLnBrk="1" fontAlgn="auto" latinLnBrk="0" hangingPunct="1"/>
          <a:endParaRPr lang="en-US" sz="900" b="0" i="0" baseline="0">
            <a:latin typeface="Arial" pitchFamily="34" charset="0"/>
            <a:ea typeface="+mn-ea"/>
            <a:cs typeface="Arial" pitchFamily="34" charset="0"/>
          </a:endParaRPr>
        </a:p>
        <a:p>
          <a:pPr rtl="0" eaLnBrk="1" fontAlgn="auto" latinLnBrk="0" hangingPunct="1"/>
          <a:r>
            <a:rPr lang="en-US" sz="900" b="1" i="0" baseline="0">
              <a:latin typeface="Arial" pitchFamily="34" charset="0"/>
              <a:ea typeface="+mn-ea"/>
              <a:cs typeface="Arial" pitchFamily="34" charset="0"/>
            </a:rPr>
            <a:t>Source: </a:t>
          </a:r>
          <a:r>
            <a:rPr lang="en-US" sz="900" b="0" i="0" baseline="0">
              <a:latin typeface="Arial" pitchFamily="34" charset="0"/>
              <a:ea typeface="+mn-ea"/>
              <a:cs typeface="Arial" pitchFamily="34" charset="0"/>
            </a:rPr>
            <a:t>OECD Tax Database, Table II.1., May 2013</a:t>
          </a:r>
        </a:p>
        <a:p>
          <a:pPr rtl="0" eaLnBrk="1" fontAlgn="auto" latinLnBrk="0" hangingPunct="1"/>
          <a:r>
            <a:rPr lang="en-US" sz="900" b="0" i="0">
              <a:latin typeface="Arial" pitchFamily="34" charset="0"/>
              <a:ea typeface="+mn-ea"/>
              <a:cs typeface="Arial" pitchFamily="34" charset="0"/>
            </a:rPr>
            <a:t>http://www.oecd.org/tax/tax-policy/Table%20II.1_May%202013.xlsx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1.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2.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3.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4.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2.xml"/><Relationship Id="rId1" Type="http://schemas.openxmlformats.org/officeDocument/2006/relationships/printerSettings" Target="../printerSettings/printerSettings24.bin"/><Relationship Id="rId4" Type="http://schemas.openxmlformats.org/officeDocument/2006/relationships/comments" Target="../comments15.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3.xml"/><Relationship Id="rId1" Type="http://schemas.openxmlformats.org/officeDocument/2006/relationships/printerSettings" Target="../printerSettings/printerSettings25.bin"/><Relationship Id="rId4" Type="http://schemas.openxmlformats.org/officeDocument/2006/relationships/comments" Target="../comments16.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4.xml"/><Relationship Id="rId1" Type="http://schemas.openxmlformats.org/officeDocument/2006/relationships/printerSettings" Target="../printerSettings/printerSettings26.bin"/><Relationship Id="rId4" Type="http://schemas.openxmlformats.org/officeDocument/2006/relationships/comments" Target="../comments17.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5.xml"/><Relationship Id="rId1" Type="http://schemas.openxmlformats.org/officeDocument/2006/relationships/printerSettings" Target="../printerSettings/printerSettings27.bin"/><Relationship Id="rId4" Type="http://schemas.openxmlformats.org/officeDocument/2006/relationships/comments" Target="../comments18.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6.xml"/><Relationship Id="rId1" Type="http://schemas.openxmlformats.org/officeDocument/2006/relationships/printerSettings" Target="../printerSettings/printerSettings28.bin"/><Relationship Id="rId4" Type="http://schemas.openxmlformats.org/officeDocument/2006/relationships/comments" Target="../comments19.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7.xml"/><Relationship Id="rId1" Type="http://schemas.openxmlformats.org/officeDocument/2006/relationships/printerSettings" Target="../printerSettings/printerSettings29.bin"/><Relationship Id="rId4" Type="http://schemas.openxmlformats.org/officeDocument/2006/relationships/comments" Target="../comments2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8.xml"/><Relationship Id="rId1" Type="http://schemas.openxmlformats.org/officeDocument/2006/relationships/printerSettings" Target="../printerSettings/printerSettings30.bin"/><Relationship Id="rId4" Type="http://schemas.openxmlformats.org/officeDocument/2006/relationships/comments" Target="../comments21.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9.xml"/><Relationship Id="rId1" Type="http://schemas.openxmlformats.org/officeDocument/2006/relationships/printerSettings" Target="../printerSettings/printerSettings31.bin"/><Relationship Id="rId4" Type="http://schemas.openxmlformats.org/officeDocument/2006/relationships/comments" Target="../comments22.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30.xml"/><Relationship Id="rId1" Type="http://schemas.openxmlformats.org/officeDocument/2006/relationships/printerSettings" Target="../printerSettings/printerSettings32.bin"/><Relationship Id="rId4" Type="http://schemas.openxmlformats.org/officeDocument/2006/relationships/comments" Target="../comments23.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31.xml"/><Relationship Id="rId1" Type="http://schemas.openxmlformats.org/officeDocument/2006/relationships/printerSettings" Target="../printerSettings/printerSettings33.bin"/><Relationship Id="rId4" Type="http://schemas.openxmlformats.org/officeDocument/2006/relationships/comments" Target="../comments24.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32.xml"/><Relationship Id="rId1" Type="http://schemas.openxmlformats.org/officeDocument/2006/relationships/printerSettings" Target="../printerSettings/printerSettings34.bin"/><Relationship Id="rId4" Type="http://schemas.openxmlformats.org/officeDocument/2006/relationships/comments" Target="../comments25.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33.xml"/><Relationship Id="rId1" Type="http://schemas.openxmlformats.org/officeDocument/2006/relationships/printerSettings" Target="../printerSettings/printerSettings35.bin"/><Relationship Id="rId4" Type="http://schemas.openxmlformats.org/officeDocument/2006/relationships/comments" Target="../comments26.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34.xml"/><Relationship Id="rId1" Type="http://schemas.openxmlformats.org/officeDocument/2006/relationships/printerSettings" Target="../printerSettings/printerSettings36.bin"/><Relationship Id="rId4" Type="http://schemas.openxmlformats.org/officeDocument/2006/relationships/comments" Target="../comments27.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35.xml"/><Relationship Id="rId1" Type="http://schemas.openxmlformats.org/officeDocument/2006/relationships/printerSettings" Target="../printerSettings/printerSettings37.bin"/><Relationship Id="rId4" Type="http://schemas.openxmlformats.org/officeDocument/2006/relationships/comments" Target="../comments28.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6.xml"/><Relationship Id="rId1" Type="http://schemas.openxmlformats.org/officeDocument/2006/relationships/printerSettings" Target="../printerSettings/printerSettings38.bin"/><Relationship Id="rId4" Type="http://schemas.openxmlformats.org/officeDocument/2006/relationships/comments" Target="../comments29.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7.xml"/><Relationship Id="rId1" Type="http://schemas.openxmlformats.org/officeDocument/2006/relationships/printerSettings" Target="../printerSettings/printerSettings39.bin"/><Relationship Id="rId4" Type="http://schemas.openxmlformats.org/officeDocument/2006/relationships/comments" Target="../comments3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8.xml"/><Relationship Id="rId1" Type="http://schemas.openxmlformats.org/officeDocument/2006/relationships/printerSettings" Target="../printerSettings/printerSettings40.bin"/><Relationship Id="rId4" Type="http://schemas.openxmlformats.org/officeDocument/2006/relationships/comments" Target="../comments31.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9.xml"/><Relationship Id="rId1" Type="http://schemas.openxmlformats.org/officeDocument/2006/relationships/printerSettings" Target="../printerSettings/printerSettings41.bin"/><Relationship Id="rId4" Type="http://schemas.openxmlformats.org/officeDocument/2006/relationships/comments" Target="../comments32.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40.xml"/><Relationship Id="rId1" Type="http://schemas.openxmlformats.org/officeDocument/2006/relationships/printerSettings" Target="../printerSettings/printerSettings42.bin"/><Relationship Id="rId4" Type="http://schemas.openxmlformats.org/officeDocument/2006/relationships/comments" Target="../comments3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49E12-1A04-4126-98D2-5BC585A3477E}">
  <sheetPr>
    <pageSetUpPr fitToPage="1"/>
  </sheetPr>
  <dimension ref="A1:H48"/>
  <sheetViews>
    <sheetView showGridLines="0" tabSelected="1" topLeftCell="A28" zoomScaleNormal="100" workbookViewId="0">
      <selection activeCell="I36" sqref="I36"/>
    </sheetView>
  </sheetViews>
  <sheetFormatPr defaultColWidth="9.08984375" defaultRowHeight="12.75" customHeight="1"/>
  <cols>
    <col min="1" max="1" width="2.1796875" style="99" customWidth="1"/>
    <col min="2" max="2" width="17" style="99" customWidth="1"/>
    <col min="3" max="5" width="16.6328125" style="97" customWidth="1"/>
    <col min="6" max="6" width="16.6328125" style="98" customWidth="1"/>
    <col min="7" max="7" width="16.6328125" style="97" customWidth="1"/>
    <col min="8" max="8" width="2.1796875" style="99" customWidth="1"/>
    <col min="9" max="16384" width="9.08984375" style="4"/>
  </cols>
  <sheetData>
    <row r="1" spans="1:8" ht="12.75" customHeight="1">
      <c r="B1" s="122">
        <v>45112</v>
      </c>
    </row>
    <row r="2" spans="1:8" s="110" customFormat="1" ht="24" customHeight="1">
      <c r="A2" s="114"/>
      <c r="B2" s="5" t="s">
        <v>294</v>
      </c>
      <c r="C2" s="108"/>
      <c r="D2" s="108"/>
      <c r="E2" s="108"/>
      <c r="F2" s="109"/>
      <c r="G2" s="108"/>
      <c r="H2" s="114"/>
    </row>
    <row r="3" spans="1:8" ht="12.75" customHeight="1" thickBot="1"/>
    <row r="4" spans="1:8" ht="19.75" customHeight="1" thickTop="1">
      <c r="B4" s="128"/>
      <c r="C4" s="130" t="s">
        <v>269</v>
      </c>
      <c r="D4" s="130"/>
      <c r="E4" s="130"/>
      <c r="F4" s="131" t="s">
        <v>270</v>
      </c>
      <c r="G4" s="131" t="s">
        <v>271</v>
      </c>
    </row>
    <row r="5" spans="1:8" ht="58.25" customHeight="1" thickBot="1">
      <c r="B5" s="129"/>
      <c r="C5" s="118" t="s">
        <v>272</v>
      </c>
      <c r="D5" s="118" t="s">
        <v>273</v>
      </c>
      <c r="E5" s="118" t="s">
        <v>289</v>
      </c>
      <c r="F5" s="132"/>
      <c r="G5" s="132"/>
    </row>
    <row r="6" spans="1:8" ht="12.75" customHeight="1" thickTop="1">
      <c r="B6" s="111"/>
      <c r="C6" s="112"/>
      <c r="D6" s="112"/>
      <c r="E6" s="112"/>
      <c r="F6" s="113"/>
      <c r="G6" s="112"/>
    </row>
    <row r="7" spans="1:8" s="2" customFormat="1" ht="14.4" customHeight="1">
      <c r="A7" s="97"/>
      <c r="B7" s="123" t="s">
        <v>274</v>
      </c>
      <c r="C7" s="125">
        <v>0.3</v>
      </c>
      <c r="D7" s="125" t="s">
        <v>290</v>
      </c>
      <c r="E7" s="125">
        <v>0.3</v>
      </c>
      <c r="F7" s="125" t="s">
        <v>290</v>
      </c>
      <c r="G7" s="125">
        <v>0.3</v>
      </c>
      <c r="H7" s="126"/>
    </row>
    <row r="8" spans="1:8" s="2" customFormat="1" ht="14.4" customHeight="1">
      <c r="A8" s="97"/>
      <c r="B8" s="123" t="s">
        <v>2</v>
      </c>
      <c r="C8" s="125">
        <v>0.25</v>
      </c>
      <c r="D8" s="125" t="s">
        <v>290</v>
      </c>
      <c r="E8" s="125">
        <v>0.25</v>
      </c>
      <c r="F8" s="125" t="s">
        <v>290</v>
      </c>
      <c r="G8" s="125">
        <v>0.25</v>
      </c>
      <c r="H8" s="126"/>
    </row>
    <row r="9" spans="1:8" s="2" customFormat="1" ht="14.4" customHeight="1">
      <c r="A9" s="97"/>
      <c r="B9" s="123" t="s">
        <v>4</v>
      </c>
      <c r="C9" s="125">
        <v>0.25</v>
      </c>
      <c r="D9" s="125">
        <v>0.25</v>
      </c>
      <c r="E9" s="125">
        <v>0.25</v>
      </c>
      <c r="F9" s="125" t="s">
        <v>290</v>
      </c>
      <c r="G9" s="125">
        <v>0.25</v>
      </c>
      <c r="H9" s="126"/>
    </row>
    <row r="10" spans="1:8" s="2" customFormat="1" ht="14.4" customHeight="1">
      <c r="A10" s="97"/>
      <c r="B10" s="123" t="s">
        <v>5</v>
      </c>
      <c r="C10" s="125">
        <v>0.15</v>
      </c>
      <c r="D10" s="125" t="s">
        <v>290</v>
      </c>
      <c r="E10" s="125">
        <v>0.15</v>
      </c>
      <c r="F10" s="125">
        <v>0.11210000000000001</v>
      </c>
      <c r="G10" s="125">
        <v>0.2621</v>
      </c>
      <c r="H10" s="126"/>
    </row>
    <row r="11" spans="1:8" s="2" customFormat="1" ht="14.4" customHeight="1">
      <c r="A11" s="97"/>
      <c r="B11" s="123" t="s">
        <v>275</v>
      </c>
      <c r="C11" s="125">
        <v>0.27</v>
      </c>
      <c r="D11" s="125" t="s">
        <v>290</v>
      </c>
      <c r="E11" s="125">
        <v>0.27</v>
      </c>
      <c r="F11" s="125" t="s">
        <v>290</v>
      </c>
      <c r="G11" s="125">
        <v>0.27</v>
      </c>
      <c r="H11" s="126"/>
    </row>
    <row r="12" spans="1:8" s="2" customFormat="1" ht="14.4" customHeight="1">
      <c r="A12" s="97"/>
      <c r="B12" s="123" t="s">
        <v>276</v>
      </c>
      <c r="C12" s="125">
        <v>0.35</v>
      </c>
      <c r="D12" s="125">
        <v>0.35</v>
      </c>
      <c r="E12" s="125" t="s">
        <v>290</v>
      </c>
      <c r="F12" s="125" t="s">
        <v>290</v>
      </c>
      <c r="G12" s="125">
        <v>0.35</v>
      </c>
      <c r="H12" s="126"/>
    </row>
    <row r="13" spans="1:8" s="2" customFormat="1" ht="14.4" customHeight="1">
      <c r="A13" s="100"/>
      <c r="B13" s="123" t="s">
        <v>295</v>
      </c>
      <c r="C13" s="125">
        <v>0.3</v>
      </c>
      <c r="D13" s="125"/>
      <c r="E13" s="125">
        <v>0.3</v>
      </c>
      <c r="F13" s="125"/>
      <c r="G13" s="125">
        <v>0.3</v>
      </c>
      <c r="H13" s="127"/>
    </row>
    <row r="14" spans="1:8" s="2" customFormat="1" ht="14.4" customHeight="1">
      <c r="A14" s="97"/>
      <c r="B14" s="123" t="s">
        <v>6</v>
      </c>
      <c r="C14" s="125">
        <v>0.19</v>
      </c>
      <c r="D14" s="125" t="s">
        <v>290</v>
      </c>
      <c r="E14" s="125">
        <v>0.19</v>
      </c>
      <c r="F14" s="125" t="s">
        <v>290</v>
      </c>
      <c r="G14" s="125">
        <v>0.19</v>
      </c>
      <c r="H14" s="126"/>
    </row>
    <row r="15" spans="1:8" s="2" customFormat="1" ht="14.4" customHeight="1">
      <c r="A15" s="97"/>
      <c r="B15" s="123" t="s">
        <v>7</v>
      </c>
      <c r="C15" s="125">
        <v>0.22</v>
      </c>
      <c r="D15" s="125" t="s">
        <v>290</v>
      </c>
      <c r="E15" s="125">
        <v>0.22</v>
      </c>
      <c r="F15" s="125" t="s">
        <v>290</v>
      </c>
      <c r="G15" s="125">
        <v>0.22</v>
      </c>
      <c r="H15" s="126"/>
    </row>
    <row r="16" spans="1:8" s="2" customFormat="1" ht="14.4" customHeight="1">
      <c r="A16" s="97"/>
      <c r="B16" s="123" t="s">
        <v>277</v>
      </c>
      <c r="C16" s="125">
        <v>0.2</v>
      </c>
      <c r="D16" s="125" t="s">
        <v>290</v>
      </c>
      <c r="E16" s="125">
        <v>0.2</v>
      </c>
      <c r="F16" s="125" t="s">
        <v>290</v>
      </c>
      <c r="G16" s="125">
        <v>0.2</v>
      </c>
      <c r="H16" s="126"/>
    </row>
    <row r="17" spans="1:8" s="2" customFormat="1" ht="14.4" customHeight="1">
      <c r="A17" s="97"/>
      <c r="B17" s="123" t="s">
        <v>8</v>
      </c>
      <c r="C17" s="125">
        <v>0.2</v>
      </c>
      <c r="D17" s="125" t="s">
        <v>290</v>
      </c>
      <c r="E17" s="125">
        <v>0.2</v>
      </c>
      <c r="F17" s="125" t="s">
        <v>290</v>
      </c>
      <c r="G17" s="125">
        <v>0.2</v>
      </c>
      <c r="H17" s="126"/>
    </row>
    <row r="18" spans="1:8" s="2" customFormat="1" ht="14.4" customHeight="1">
      <c r="A18" s="97"/>
      <c r="B18" s="123" t="s">
        <v>278</v>
      </c>
      <c r="C18" s="125">
        <v>0.25824999999999998</v>
      </c>
      <c r="D18" s="125">
        <v>0.25</v>
      </c>
      <c r="E18" s="125">
        <v>0.25824999999999998</v>
      </c>
      <c r="F18" s="125" t="s">
        <v>290</v>
      </c>
      <c r="G18" s="125">
        <v>0.25824999999999998</v>
      </c>
      <c r="H18" s="126"/>
    </row>
    <row r="19" spans="1:8" s="2" customFormat="1" ht="14.4" customHeight="1">
      <c r="A19" s="97"/>
      <c r="B19" s="123" t="s">
        <v>279</v>
      </c>
      <c r="C19" s="125">
        <v>0.15825</v>
      </c>
      <c r="D19" s="125">
        <v>0.15</v>
      </c>
      <c r="E19" s="125">
        <v>0.15825</v>
      </c>
      <c r="F19" s="125">
        <v>0.14116208</v>
      </c>
      <c r="G19" s="125">
        <v>0.29941207999999997</v>
      </c>
      <c r="H19" s="126"/>
    </row>
    <row r="20" spans="1:8" s="2" customFormat="1" ht="14.4" customHeight="1">
      <c r="A20" s="97"/>
      <c r="B20" s="123" t="s">
        <v>29</v>
      </c>
      <c r="C20" s="125">
        <v>0.22</v>
      </c>
      <c r="D20" s="125" t="s">
        <v>290</v>
      </c>
      <c r="E20" s="125">
        <v>0.22</v>
      </c>
      <c r="F20" s="125" t="s">
        <v>290</v>
      </c>
      <c r="G20" s="125">
        <v>0.22</v>
      </c>
      <c r="H20" s="126"/>
    </row>
    <row r="21" spans="1:8" s="2" customFormat="1" ht="14.4" customHeight="1">
      <c r="A21" s="97"/>
      <c r="B21" s="123" t="s">
        <v>78</v>
      </c>
      <c r="C21" s="125">
        <v>0.09</v>
      </c>
      <c r="D21" s="125" t="s">
        <v>290</v>
      </c>
      <c r="E21" s="125">
        <v>0.09</v>
      </c>
      <c r="F21" s="125" t="s">
        <v>290</v>
      </c>
      <c r="G21" s="125">
        <v>0.09</v>
      </c>
      <c r="H21" s="126"/>
    </row>
    <row r="22" spans="1:8" s="2" customFormat="1" ht="14.4" customHeight="1">
      <c r="A22" s="97"/>
      <c r="B22" s="123" t="s">
        <v>263</v>
      </c>
      <c r="C22" s="125">
        <v>0.2</v>
      </c>
      <c r="D22" s="125" t="s">
        <v>290</v>
      </c>
      <c r="E22" s="125">
        <v>0.2</v>
      </c>
      <c r="F22" s="125" t="s">
        <v>290</v>
      </c>
      <c r="G22" s="125">
        <v>0.2</v>
      </c>
      <c r="H22" s="126"/>
    </row>
    <row r="23" spans="1:8" s="16" customFormat="1" ht="14.4" customHeight="1">
      <c r="A23" s="100"/>
      <c r="B23" s="123" t="s">
        <v>10</v>
      </c>
      <c r="C23" s="125">
        <v>0.125</v>
      </c>
      <c r="D23" s="125" t="s">
        <v>290</v>
      </c>
      <c r="E23" s="125">
        <v>0.125</v>
      </c>
      <c r="F23" s="125" t="s">
        <v>290</v>
      </c>
      <c r="G23" s="125">
        <v>0.125</v>
      </c>
      <c r="H23" s="127"/>
    </row>
    <row r="24" spans="1:8" s="2" customFormat="1" ht="14.4" customHeight="1">
      <c r="A24" s="97"/>
      <c r="B24" s="123" t="s">
        <v>280</v>
      </c>
      <c r="C24" s="125">
        <v>0.23</v>
      </c>
      <c r="D24" s="125" t="s">
        <v>290</v>
      </c>
      <c r="E24" s="125">
        <v>0.23</v>
      </c>
      <c r="F24" s="125">
        <v>0</v>
      </c>
      <c r="G24" s="125">
        <v>0.23</v>
      </c>
      <c r="H24" s="126"/>
    </row>
    <row r="25" spans="1:8" s="2" customFormat="1" ht="14.4" customHeight="1">
      <c r="A25" s="97"/>
      <c r="B25" s="123" t="s">
        <v>264</v>
      </c>
      <c r="C25" s="125">
        <v>0.24</v>
      </c>
      <c r="D25" s="125" t="s">
        <v>290</v>
      </c>
      <c r="E25" s="125">
        <v>0.23910000000000001</v>
      </c>
      <c r="F25" s="125">
        <v>3.9E-2</v>
      </c>
      <c r="G25" s="125">
        <v>0.27810000000000001</v>
      </c>
      <c r="H25" s="126"/>
    </row>
    <row r="26" spans="1:8" s="2" customFormat="1" ht="14.4" customHeight="1">
      <c r="A26" s="97"/>
      <c r="B26" s="123" t="s">
        <v>11</v>
      </c>
      <c r="C26" s="125">
        <v>0.23199999999999998</v>
      </c>
      <c r="D26" s="125" t="s">
        <v>290</v>
      </c>
      <c r="E26" s="125">
        <v>0.22390000000000002</v>
      </c>
      <c r="F26" s="125">
        <v>7.3499999999999996E-2</v>
      </c>
      <c r="G26" s="125">
        <v>0.2974</v>
      </c>
      <c r="H26" s="126"/>
    </row>
    <row r="27" spans="1:8" s="2" customFormat="1" ht="14.4" customHeight="1">
      <c r="A27" s="97"/>
      <c r="B27" s="123" t="s">
        <v>12</v>
      </c>
      <c r="C27" s="125">
        <v>0.25</v>
      </c>
      <c r="D27" s="125" t="s">
        <v>290</v>
      </c>
      <c r="E27" s="125">
        <v>0.25</v>
      </c>
      <c r="F27" s="125">
        <v>2.5000000000000001E-2</v>
      </c>
      <c r="G27" s="125">
        <v>0.27500000000000002</v>
      </c>
      <c r="H27" s="126"/>
    </row>
    <row r="28" spans="1:8" s="2" customFormat="1" ht="14.4" customHeight="1">
      <c r="A28" s="97"/>
      <c r="B28" s="123" t="s">
        <v>249</v>
      </c>
      <c r="C28" s="125">
        <v>0.2</v>
      </c>
      <c r="D28" s="125" t="s">
        <v>290</v>
      </c>
      <c r="E28" s="125">
        <v>0.2</v>
      </c>
      <c r="F28" s="125" t="s">
        <v>290</v>
      </c>
      <c r="G28" s="125">
        <v>0.2</v>
      </c>
      <c r="H28" s="126"/>
    </row>
    <row r="29" spans="1:8" s="2" customFormat="1" ht="14.4" customHeight="1">
      <c r="A29" s="97"/>
      <c r="B29" s="123" t="s">
        <v>259</v>
      </c>
      <c r="C29" s="125">
        <v>0.15</v>
      </c>
      <c r="D29" s="125" t="s">
        <v>290</v>
      </c>
      <c r="E29" s="125">
        <v>0.15</v>
      </c>
      <c r="F29" s="125" t="s">
        <v>290</v>
      </c>
      <c r="G29" s="125">
        <v>0.15</v>
      </c>
      <c r="H29" s="126"/>
    </row>
    <row r="30" spans="1:8" s="2" customFormat="1" ht="14.4" customHeight="1">
      <c r="A30" s="97"/>
      <c r="B30" s="123" t="s">
        <v>13</v>
      </c>
      <c r="C30" s="125">
        <v>0.18190000000000001</v>
      </c>
      <c r="D30" s="125">
        <v>0.17</v>
      </c>
      <c r="E30" s="125">
        <v>0.18190000000000001</v>
      </c>
      <c r="F30" s="125">
        <v>6.7500000000000004E-2</v>
      </c>
      <c r="G30" s="125">
        <v>0.24940000000000001</v>
      </c>
      <c r="H30" s="126"/>
    </row>
    <row r="31" spans="1:8" s="2" customFormat="1" ht="14.4" customHeight="1">
      <c r="A31" s="97"/>
      <c r="B31" s="123" t="s">
        <v>49</v>
      </c>
      <c r="C31" s="125">
        <v>0.3</v>
      </c>
      <c r="D31" s="125" t="s">
        <v>290</v>
      </c>
      <c r="E31" s="125">
        <v>0.3</v>
      </c>
      <c r="F31" s="125" t="s">
        <v>290</v>
      </c>
      <c r="G31" s="125">
        <v>0.3</v>
      </c>
      <c r="H31" s="126"/>
    </row>
    <row r="32" spans="1:8" s="2" customFormat="1" ht="14.4" customHeight="1">
      <c r="A32" s="97"/>
      <c r="B32" s="123" t="s">
        <v>281</v>
      </c>
      <c r="C32" s="125">
        <v>0.25800000000000001</v>
      </c>
      <c r="D32" s="125" t="s">
        <v>290</v>
      </c>
      <c r="E32" s="125">
        <v>0.25800000000000001</v>
      </c>
      <c r="F32" s="125" t="s">
        <v>290</v>
      </c>
      <c r="G32" s="125">
        <v>0.25800000000000001</v>
      </c>
      <c r="H32" s="126"/>
    </row>
    <row r="33" spans="1:8" s="2" customFormat="1" ht="14.4" customHeight="1">
      <c r="A33" s="97"/>
      <c r="B33" s="123" t="s">
        <v>282</v>
      </c>
      <c r="C33" s="125">
        <v>0.28000000000000003</v>
      </c>
      <c r="D33" s="125" t="s">
        <v>290</v>
      </c>
      <c r="E33" s="125">
        <v>0.28000000000000003</v>
      </c>
      <c r="F33" s="125" t="s">
        <v>290</v>
      </c>
      <c r="G33" s="125">
        <v>0.28000000000000003</v>
      </c>
      <c r="H33" s="126"/>
    </row>
    <row r="34" spans="1:8" s="2" customFormat="1" ht="14.4" customHeight="1">
      <c r="A34" s="97"/>
      <c r="B34" s="123" t="s">
        <v>16</v>
      </c>
      <c r="C34" s="125">
        <v>0.22</v>
      </c>
      <c r="D34" s="125" t="s">
        <v>290</v>
      </c>
      <c r="E34" s="125">
        <v>0.22</v>
      </c>
      <c r="F34" s="125" t="s">
        <v>290</v>
      </c>
      <c r="G34" s="125">
        <v>0.22</v>
      </c>
      <c r="H34" s="126"/>
    </row>
    <row r="35" spans="1:8" s="2" customFormat="1" ht="14.4" customHeight="1">
      <c r="A35" s="97"/>
      <c r="B35" s="123" t="s">
        <v>33</v>
      </c>
      <c r="C35" s="125">
        <v>0.19</v>
      </c>
      <c r="D35" s="125" t="s">
        <v>290</v>
      </c>
      <c r="E35" s="125">
        <v>0.19</v>
      </c>
      <c r="F35" s="125" t="s">
        <v>290</v>
      </c>
      <c r="G35" s="125">
        <v>0.19</v>
      </c>
      <c r="H35" s="126"/>
    </row>
    <row r="36" spans="1:8" s="2" customFormat="1" ht="14.4" customHeight="1">
      <c r="A36" s="97"/>
      <c r="B36" s="123" t="s">
        <v>17</v>
      </c>
      <c r="C36" s="125">
        <v>0.3</v>
      </c>
      <c r="D36" s="125">
        <v>0.21</v>
      </c>
      <c r="E36" s="125">
        <v>0.3</v>
      </c>
      <c r="F36" s="125">
        <v>1.4999999999999999E-2</v>
      </c>
      <c r="G36" s="125">
        <v>0.315</v>
      </c>
      <c r="H36" s="126"/>
    </row>
    <row r="37" spans="1:8" s="2" customFormat="1" ht="14.4" customHeight="1">
      <c r="A37" s="97"/>
      <c r="B37" s="123" t="s">
        <v>18</v>
      </c>
      <c r="C37" s="125">
        <v>0.21</v>
      </c>
      <c r="D37" s="125" t="s">
        <v>290</v>
      </c>
      <c r="E37" s="125">
        <v>0.21</v>
      </c>
      <c r="F37" s="125" t="s">
        <v>290</v>
      </c>
      <c r="G37" s="125">
        <v>0.21</v>
      </c>
      <c r="H37" s="126"/>
    </row>
    <row r="38" spans="1:8" s="2" customFormat="1" ht="14.4" customHeight="1">
      <c r="A38" s="97"/>
      <c r="B38" s="123" t="s">
        <v>50</v>
      </c>
      <c r="C38" s="125">
        <v>0.19</v>
      </c>
      <c r="D38" s="125" t="s">
        <v>290</v>
      </c>
      <c r="E38" s="125">
        <v>0.19</v>
      </c>
      <c r="F38" s="125" t="s">
        <v>290</v>
      </c>
      <c r="G38" s="125">
        <v>0.19</v>
      </c>
      <c r="H38" s="126"/>
    </row>
    <row r="39" spans="1:8" s="2" customFormat="1" ht="14.4" customHeight="1">
      <c r="A39" s="97"/>
      <c r="B39" s="123" t="s">
        <v>19</v>
      </c>
      <c r="C39" s="125">
        <v>0.25</v>
      </c>
      <c r="D39" s="125" t="s">
        <v>290</v>
      </c>
      <c r="E39" s="125">
        <v>0.25</v>
      </c>
      <c r="F39" s="125" t="s">
        <v>290</v>
      </c>
      <c r="G39" s="125">
        <v>0.25</v>
      </c>
      <c r="H39" s="126"/>
    </row>
    <row r="40" spans="1:8" s="2" customFormat="1" ht="14.4" customHeight="1">
      <c r="A40" s="97"/>
      <c r="B40" s="123" t="s">
        <v>265</v>
      </c>
      <c r="C40" s="125">
        <v>0.20600000000000002</v>
      </c>
      <c r="D40" s="125">
        <v>0.20600000000000002</v>
      </c>
      <c r="E40" s="125">
        <v>0.20600000000000002</v>
      </c>
      <c r="F40" s="125">
        <v>0.20600000000000002</v>
      </c>
      <c r="G40" s="125">
        <v>0.20600000000000002</v>
      </c>
      <c r="H40" s="126"/>
    </row>
    <row r="41" spans="1:8" s="2" customFormat="1" ht="14.4" customHeight="1">
      <c r="A41" s="97"/>
      <c r="B41" s="123" t="s">
        <v>283</v>
      </c>
      <c r="C41" s="125">
        <v>8.5000000000000006E-2</v>
      </c>
      <c r="D41" s="125" t="s">
        <v>290</v>
      </c>
      <c r="E41" s="125">
        <v>6.8294649999999998E-2</v>
      </c>
      <c r="F41" s="125">
        <v>0.12823887</v>
      </c>
      <c r="G41" s="125">
        <v>0.19653352000000002</v>
      </c>
      <c r="H41" s="126"/>
    </row>
    <row r="42" spans="1:8" s="2" customFormat="1" ht="14.4" customHeight="1">
      <c r="A42" s="97"/>
      <c r="B42" s="123" t="s">
        <v>21</v>
      </c>
      <c r="C42" s="125">
        <v>0.23</v>
      </c>
      <c r="D42" s="125" t="s">
        <v>290</v>
      </c>
      <c r="E42" s="125">
        <v>0.23</v>
      </c>
      <c r="F42" s="125" t="s">
        <v>290</v>
      </c>
      <c r="G42" s="125">
        <v>0.23</v>
      </c>
      <c r="H42" s="126"/>
    </row>
    <row r="43" spans="1:8" s="2" customFormat="1" ht="14.4" customHeight="1">
      <c r="A43" s="97"/>
      <c r="B43" s="124" t="s">
        <v>284</v>
      </c>
      <c r="C43" s="125">
        <v>0.19</v>
      </c>
      <c r="D43" s="125" t="s">
        <v>290</v>
      </c>
      <c r="E43" s="125">
        <v>0.19</v>
      </c>
      <c r="F43" s="125" t="s">
        <v>290</v>
      </c>
      <c r="G43" s="125">
        <v>0.19</v>
      </c>
      <c r="H43" s="126"/>
    </row>
    <row r="44" spans="1:8" ht="12.75" customHeight="1">
      <c r="B44" s="124" t="s">
        <v>285</v>
      </c>
      <c r="C44" s="125">
        <v>0.21</v>
      </c>
      <c r="D44" s="125" t="s">
        <v>290</v>
      </c>
      <c r="E44" s="125">
        <v>0.19721901</v>
      </c>
      <c r="F44" s="125">
        <v>6.086184E-2</v>
      </c>
      <c r="G44" s="125">
        <v>0.25808084999999997</v>
      </c>
    </row>
    <row r="45" spans="1:8" ht="12.75" customHeight="1">
      <c r="B45" s="107"/>
      <c r="C45" s="105"/>
      <c r="D45" s="106"/>
      <c r="E45" s="106"/>
      <c r="F45" s="106"/>
      <c r="G45" s="106"/>
    </row>
    <row r="46" spans="1:8" s="29" customFormat="1" ht="16.75" customHeight="1">
      <c r="A46" s="104"/>
      <c r="B46" s="115"/>
      <c r="C46" s="116"/>
      <c r="D46" s="117"/>
      <c r="E46" s="117"/>
      <c r="F46" s="117"/>
      <c r="G46" s="117"/>
      <c r="H46" s="104"/>
    </row>
    <row r="47" spans="1:8" s="29" customFormat="1" ht="16.75" customHeight="1">
      <c r="A47" s="104"/>
      <c r="B47" s="103" t="s">
        <v>291</v>
      </c>
      <c r="C47" s="101"/>
      <c r="D47" s="101"/>
      <c r="E47" s="101"/>
      <c r="F47" s="102"/>
      <c r="G47" s="101"/>
      <c r="H47" s="104"/>
    </row>
    <row r="48" spans="1:8" ht="12.75" customHeight="1">
      <c r="B48" s="103" t="s">
        <v>288</v>
      </c>
      <c r="C48" s="101"/>
      <c r="D48" s="101"/>
      <c r="E48" s="101"/>
      <c r="F48" s="102"/>
      <c r="G48" s="101"/>
    </row>
  </sheetData>
  <mergeCells count="4">
    <mergeCell ref="B4:B5"/>
    <mergeCell ref="C4:E4"/>
    <mergeCell ref="F4:F5"/>
    <mergeCell ref="G4:G5"/>
  </mergeCells>
  <printOptions horizontalCentered="1" verticalCentered="1"/>
  <pageMargins left="0.25" right="0.25" top="0.75" bottom="0.75" header="0.3" footer="0.3"/>
  <pageSetup paperSize="9" scale="9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S124"/>
  <sheetViews>
    <sheetView showGridLines="0" topLeftCell="A4" zoomScaleNormal="100" workbookViewId="0">
      <selection activeCell="F41" sqref="F41"/>
    </sheetView>
  </sheetViews>
  <sheetFormatPr defaultColWidth="9.08984375" defaultRowHeight="12.75" customHeight="1"/>
  <cols>
    <col min="1" max="1" width="18.08984375" style="4" customWidth="1"/>
    <col min="2" max="3" width="16.6328125" style="2" customWidth="1"/>
    <col min="4" max="4" width="16.6328125" style="3" customWidth="1"/>
    <col min="5" max="6" width="16.6328125" style="2" customWidth="1"/>
    <col min="7" max="9" width="9.08984375" style="4"/>
    <col min="10" max="10" width="14.90625" style="4" customWidth="1"/>
    <col min="11" max="11" width="9.08984375" style="4"/>
    <col min="12" max="12" width="9" style="4" bestFit="1" customWidth="1"/>
    <col min="13" max="13" width="4.54296875" style="4" bestFit="1" customWidth="1"/>
    <col min="14" max="14" width="9" style="4" bestFit="1" customWidth="1"/>
    <col min="15" max="16384" width="9.08984375" style="4"/>
  </cols>
  <sheetData>
    <row r="1" spans="1:19" ht="12.75" customHeight="1">
      <c r="A1" s="1">
        <v>41684</v>
      </c>
    </row>
    <row r="2" spans="1:19" ht="12.75" customHeight="1">
      <c r="A2" s="5" t="s">
        <v>104</v>
      </c>
      <c r="B2" s="6"/>
      <c r="C2" s="6"/>
      <c r="D2" s="7"/>
      <c r="E2" s="6"/>
      <c r="F2" s="6"/>
      <c r="S2" s="8"/>
    </row>
    <row r="3" spans="1:19" ht="12.75" customHeight="1">
      <c r="S3" s="8"/>
    </row>
    <row r="4" spans="1:19" ht="12.75" customHeight="1">
      <c r="A4" s="9"/>
      <c r="B4" s="133" t="s">
        <v>105</v>
      </c>
      <c r="C4" s="133" t="s">
        <v>106</v>
      </c>
      <c r="D4" s="138" t="s">
        <v>107</v>
      </c>
      <c r="E4" s="133" t="s">
        <v>108</v>
      </c>
      <c r="F4" s="133" t="s">
        <v>109</v>
      </c>
      <c r="S4" s="8"/>
    </row>
    <row r="5" spans="1:19" ht="12.75" customHeight="1">
      <c r="A5" s="10"/>
      <c r="B5" s="134"/>
      <c r="C5" s="134"/>
      <c r="D5" s="139"/>
      <c r="E5" s="134"/>
      <c r="F5" s="134"/>
      <c r="S5" s="8"/>
    </row>
    <row r="6" spans="1:19" ht="12.75" customHeight="1">
      <c r="A6" s="10"/>
      <c r="B6" s="134"/>
      <c r="C6" s="134"/>
      <c r="D6" s="139"/>
      <c r="E6" s="134"/>
      <c r="F6" s="134"/>
      <c r="S6" s="8"/>
    </row>
    <row r="7" spans="1:19" ht="12.75" customHeight="1">
      <c r="A7" s="10"/>
      <c r="B7" s="134"/>
      <c r="C7" s="134"/>
      <c r="D7" s="139"/>
      <c r="E7" s="134"/>
      <c r="F7" s="134"/>
      <c r="S7" s="8"/>
    </row>
    <row r="8" spans="1:19" ht="12.75" customHeight="1">
      <c r="A8" s="11" t="s">
        <v>0</v>
      </c>
      <c r="B8" s="134"/>
      <c r="C8" s="134"/>
      <c r="D8" s="139"/>
      <c r="E8" s="134"/>
      <c r="F8" s="134"/>
      <c r="S8" s="8"/>
    </row>
    <row r="9" spans="1:19" ht="12.75" customHeight="1" thickBot="1">
      <c r="A9" s="12"/>
      <c r="B9" s="135"/>
      <c r="C9" s="135"/>
      <c r="D9" s="140"/>
      <c r="E9" s="135"/>
      <c r="F9" s="135"/>
      <c r="S9" s="8"/>
    </row>
    <row r="10" spans="1:19" ht="12.75" customHeight="1">
      <c r="A10" s="11"/>
      <c r="B10" s="13"/>
      <c r="C10" s="13"/>
      <c r="D10" s="14"/>
      <c r="E10" s="13"/>
      <c r="F10" s="13"/>
      <c r="S10" s="8"/>
    </row>
    <row r="11" spans="1:19" ht="12.75" customHeight="1">
      <c r="A11" s="15" t="s">
        <v>110</v>
      </c>
      <c r="B11" s="16">
        <v>30</v>
      </c>
      <c r="C11" s="17">
        <v>30</v>
      </c>
      <c r="D11" s="18"/>
      <c r="E11" s="17">
        <f xml:space="preserve"> C11 + D11</f>
        <v>30</v>
      </c>
      <c r="F11" s="16" t="s">
        <v>1</v>
      </c>
      <c r="S11" s="8"/>
    </row>
    <row r="12" spans="1:19" ht="12.75" customHeight="1">
      <c r="A12" s="15" t="s">
        <v>2</v>
      </c>
      <c r="B12" s="16">
        <v>25</v>
      </c>
      <c r="C12" s="17">
        <v>25</v>
      </c>
      <c r="D12" s="18"/>
      <c r="E12" s="17">
        <f xml:space="preserve"> C12 + D12</f>
        <v>25</v>
      </c>
      <c r="F12" s="16" t="s">
        <v>3</v>
      </c>
      <c r="S12" s="8"/>
    </row>
    <row r="13" spans="1:19" ht="12.75" customHeight="1">
      <c r="A13" s="15" t="s">
        <v>111</v>
      </c>
      <c r="B13" s="16" t="s">
        <v>26</v>
      </c>
      <c r="C13" s="17">
        <v>33.99</v>
      </c>
      <c r="D13" s="18"/>
      <c r="E13" s="17">
        <f xml:space="preserve"> C13 + D13</f>
        <v>33.99</v>
      </c>
      <c r="F13" s="16" t="s">
        <v>1</v>
      </c>
      <c r="S13" s="8"/>
    </row>
    <row r="14" spans="1:19" ht="12.75" customHeight="1">
      <c r="A14" s="15" t="s">
        <v>5</v>
      </c>
      <c r="B14" s="16">
        <v>15</v>
      </c>
      <c r="C14" s="17">
        <v>15</v>
      </c>
      <c r="D14" s="17">
        <v>11.25</v>
      </c>
      <c r="E14" s="17">
        <v>26.14</v>
      </c>
      <c r="F14" s="16" t="s">
        <v>1</v>
      </c>
    </row>
    <row r="15" spans="1:19" ht="12.75" customHeight="1">
      <c r="A15" s="15" t="s">
        <v>112</v>
      </c>
      <c r="B15" s="16">
        <v>20</v>
      </c>
      <c r="C15" s="17">
        <v>20</v>
      </c>
      <c r="D15" s="17"/>
      <c r="E15" s="17">
        <v>20</v>
      </c>
      <c r="F15" s="16" t="s">
        <v>1</v>
      </c>
    </row>
    <row r="16" spans="1:19" ht="12.75" customHeight="1">
      <c r="A16" s="15" t="s">
        <v>6</v>
      </c>
      <c r="B16" s="16">
        <v>19</v>
      </c>
      <c r="C16" s="16">
        <v>19</v>
      </c>
      <c r="D16" s="16"/>
      <c r="E16" s="16">
        <f xml:space="preserve"> C16 + D16</f>
        <v>19</v>
      </c>
      <c r="F16" s="16" t="s">
        <v>1</v>
      </c>
      <c r="G16" s="19"/>
    </row>
    <row r="17" spans="1:6" ht="12.75" customHeight="1">
      <c r="A17" s="15" t="s">
        <v>7</v>
      </c>
      <c r="B17" s="16">
        <v>25</v>
      </c>
      <c r="C17" s="17">
        <v>25</v>
      </c>
      <c r="D17" s="17"/>
      <c r="E17" s="17">
        <f xml:space="preserve"> C17 + D17</f>
        <v>25</v>
      </c>
      <c r="F17" s="16" t="s">
        <v>3</v>
      </c>
    </row>
    <row r="18" spans="1:6" ht="12.75" customHeight="1">
      <c r="A18" s="15" t="s">
        <v>113</v>
      </c>
      <c r="B18" s="16">
        <v>21</v>
      </c>
      <c r="C18" s="17">
        <v>21</v>
      </c>
      <c r="D18" s="17"/>
      <c r="E18" s="17">
        <f xml:space="preserve"> C18 + D18</f>
        <v>21</v>
      </c>
      <c r="F18" s="16"/>
    </row>
    <row r="19" spans="1:6" ht="12.75" customHeight="1">
      <c r="A19" s="15" t="s">
        <v>8</v>
      </c>
      <c r="B19" s="16">
        <v>24.5</v>
      </c>
      <c r="C19" s="17">
        <v>24.5</v>
      </c>
      <c r="D19" s="17"/>
      <c r="E19" s="17">
        <v>24.5</v>
      </c>
      <c r="F19" s="16" t="s">
        <v>3</v>
      </c>
    </row>
    <row r="20" spans="1:6" ht="12.75" customHeight="1">
      <c r="A20" s="15" t="s">
        <v>114</v>
      </c>
      <c r="B20" s="16">
        <v>34.43</v>
      </c>
      <c r="C20" s="17">
        <v>34.43</v>
      </c>
      <c r="D20" s="17"/>
      <c r="E20" s="17">
        <f xml:space="preserve"> C20 + D20</f>
        <v>34.43</v>
      </c>
      <c r="F20" s="16" t="s">
        <v>1</v>
      </c>
    </row>
    <row r="21" spans="1:6" ht="12.75" customHeight="1">
      <c r="A21" s="15" t="s">
        <v>115</v>
      </c>
      <c r="B21" s="16" t="s">
        <v>47</v>
      </c>
      <c r="C21" s="17" t="s">
        <v>48</v>
      </c>
      <c r="D21" s="17">
        <v>14.35</v>
      </c>
      <c r="E21" s="17">
        <v>30.175000000000001</v>
      </c>
      <c r="F21" s="16" t="s">
        <v>3</v>
      </c>
    </row>
    <row r="22" spans="1:6" ht="12.75" customHeight="1">
      <c r="A22" s="15" t="s">
        <v>29</v>
      </c>
      <c r="B22" s="16">
        <v>26</v>
      </c>
      <c r="C22" s="17">
        <v>26</v>
      </c>
      <c r="D22" s="17"/>
      <c r="E22" s="17">
        <v>26</v>
      </c>
      <c r="F22" s="16" t="s">
        <v>1</v>
      </c>
    </row>
    <row r="23" spans="1:6" ht="12.75" customHeight="1">
      <c r="A23" s="15" t="s">
        <v>116</v>
      </c>
      <c r="B23" s="16">
        <v>19</v>
      </c>
      <c r="C23" s="17">
        <v>19</v>
      </c>
      <c r="D23" s="17"/>
      <c r="E23" s="17">
        <f xml:space="preserve"> C23 + D23</f>
        <v>19</v>
      </c>
      <c r="F23" s="16" t="s">
        <v>1</v>
      </c>
    </row>
    <row r="24" spans="1:6" ht="12.75" customHeight="1">
      <c r="A24" s="15" t="s">
        <v>117</v>
      </c>
      <c r="B24" s="16">
        <v>20</v>
      </c>
      <c r="C24" s="17">
        <v>20</v>
      </c>
      <c r="D24" s="17"/>
      <c r="E24" s="17">
        <f xml:space="preserve"> C24 + D24</f>
        <v>20</v>
      </c>
      <c r="F24" s="16" t="s">
        <v>1</v>
      </c>
    </row>
    <row r="25" spans="1:6" ht="12.75" customHeight="1">
      <c r="A25" s="15" t="s">
        <v>10</v>
      </c>
      <c r="B25" s="16">
        <v>12.5</v>
      </c>
      <c r="C25" s="17">
        <v>12.5</v>
      </c>
      <c r="D25" s="17"/>
      <c r="E25" s="17">
        <f xml:space="preserve"> C25 + D25</f>
        <v>12.5</v>
      </c>
      <c r="F25" s="16" t="s">
        <v>1</v>
      </c>
    </row>
    <row r="26" spans="1:6" s="19" customFormat="1" ht="12.75" customHeight="1">
      <c r="A26" s="15" t="s">
        <v>118</v>
      </c>
      <c r="B26" s="16">
        <v>25</v>
      </c>
      <c r="C26" s="16">
        <v>25</v>
      </c>
      <c r="D26" s="16">
        <v>0</v>
      </c>
      <c r="E26" s="16">
        <v>25</v>
      </c>
      <c r="F26" s="16" t="s">
        <v>1</v>
      </c>
    </row>
    <row r="27" spans="1:6" ht="12.75" customHeight="1">
      <c r="A27" s="15" t="s">
        <v>119</v>
      </c>
      <c r="B27" s="16">
        <v>27.5</v>
      </c>
      <c r="C27" s="17">
        <v>27.5</v>
      </c>
      <c r="D27" s="17"/>
      <c r="E27" s="17">
        <f xml:space="preserve"> C27 + D27</f>
        <v>27.5</v>
      </c>
      <c r="F27" s="16" t="s">
        <v>3</v>
      </c>
    </row>
    <row r="28" spans="1:6" ht="12.75" customHeight="1">
      <c r="A28" s="15" t="s">
        <v>120</v>
      </c>
      <c r="B28" s="16" t="s">
        <v>52</v>
      </c>
      <c r="C28" s="17">
        <v>26.17</v>
      </c>
      <c r="D28" s="17">
        <v>10.82</v>
      </c>
      <c r="E28" s="17">
        <v>36.99</v>
      </c>
      <c r="F28" s="16" t="s">
        <v>1</v>
      </c>
    </row>
    <row r="29" spans="1:6" ht="12.75" customHeight="1">
      <c r="A29" s="15" t="s">
        <v>12</v>
      </c>
      <c r="B29" s="16">
        <v>22</v>
      </c>
      <c r="C29" s="17">
        <v>22</v>
      </c>
      <c r="D29" s="17">
        <v>2.2000000000000002</v>
      </c>
      <c r="E29" s="17">
        <f xml:space="preserve"> C29 + D29</f>
        <v>24.2</v>
      </c>
      <c r="F29" s="16" t="s">
        <v>1</v>
      </c>
    </row>
    <row r="30" spans="1:6" ht="12.75" customHeight="1">
      <c r="A30" s="15" t="s">
        <v>121</v>
      </c>
      <c r="B30" s="16" t="s">
        <v>53</v>
      </c>
      <c r="C30" s="17">
        <v>22.47</v>
      </c>
      <c r="D30" s="17">
        <v>6.75</v>
      </c>
      <c r="E30" s="17">
        <f xml:space="preserve"> C30 + D30</f>
        <v>29.22</v>
      </c>
      <c r="F30" s="16" t="s">
        <v>1</v>
      </c>
    </row>
    <row r="31" spans="1:6" ht="12.75" customHeight="1">
      <c r="A31" s="15" t="s">
        <v>49</v>
      </c>
      <c r="B31" s="16">
        <v>30</v>
      </c>
      <c r="C31" s="17">
        <v>30</v>
      </c>
      <c r="D31" s="17"/>
      <c r="E31" s="17">
        <f xml:space="preserve"> C31 + D31</f>
        <v>30</v>
      </c>
      <c r="F31" s="16" t="s">
        <v>1</v>
      </c>
    </row>
    <row r="32" spans="1:6" ht="12.75" customHeight="1">
      <c r="A32" s="15" t="s">
        <v>122</v>
      </c>
      <c r="B32" s="16">
        <v>25</v>
      </c>
      <c r="C32" s="17">
        <v>25</v>
      </c>
      <c r="D32" s="17"/>
      <c r="E32" s="17">
        <f xml:space="preserve"> C32 + D32</f>
        <v>25</v>
      </c>
      <c r="F32" s="16" t="s">
        <v>1</v>
      </c>
    </row>
    <row r="33" spans="1:6" ht="12.75" customHeight="1">
      <c r="A33" s="15" t="s">
        <v>123</v>
      </c>
      <c r="B33" s="16">
        <v>28</v>
      </c>
      <c r="C33" s="17">
        <v>28</v>
      </c>
      <c r="D33" s="17"/>
      <c r="E33" s="17">
        <v>28</v>
      </c>
      <c r="F33" s="16" t="s">
        <v>3</v>
      </c>
    </row>
    <row r="34" spans="1:6" ht="12.75" customHeight="1">
      <c r="A34" s="15" t="s">
        <v>16</v>
      </c>
      <c r="B34" s="16">
        <v>28</v>
      </c>
      <c r="C34" s="17">
        <v>28</v>
      </c>
      <c r="D34" s="17"/>
      <c r="E34" s="17">
        <f xml:space="preserve"> C34 + D34</f>
        <v>28</v>
      </c>
      <c r="F34" s="16" t="s">
        <v>1</v>
      </c>
    </row>
    <row r="35" spans="1:6" ht="12.75" customHeight="1">
      <c r="A35" s="15" t="s">
        <v>124</v>
      </c>
      <c r="B35" s="16">
        <v>19</v>
      </c>
      <c r="C35" s="17">
        <v>19</v>
      </c>
      <c r="D35" s="17"/>
      <c r="E35" s="17">
        <f xml:space="preserve"> C35 + D35</f>
        <v>19</v>
      </c>
      <c r="F35" s="16" t="s">
        <v>3</v>
      </c>
    </row>
    <row r="36" spans="1:6" ht="12.75" customHeight="1">
      <c r="A36" s="15" t="s">
        <v>125</v>
      </c>
      <c r="B36" s="16">
        <v>25</v>
      </c>
      <c r="C36" s="17">
        <v>30</v>
      </c>
      <c r="D36" s="17">
        <v>1.5</v>
      </c>
      <c r="E36" s="17">
        <v>31.5</v>
      </c>
      <c r="F36" s="16" t="s">
        <v>1</v>
      </c>
    </row>
    <row r="37" spans="1:6" ht="12.75" customHeight="1">
      <c r="A37" s="15" t="s">
        <v>18</v>
      </c>
      <c r="B37" s="16">
        <v>23</v>
      </c>
      <c r="C37" s="17">
        <v>23</v>
      </c>
      <c r="D37" s="17"/>
      <c r="E37" s="17">
        <f xml:space="preserve"> C37 + D37</f>
        <v>23</v>
      </c>
      <c r="F37" s="16" t="s">
        <v>3</v>
      </c>
    </row>
    <row r="38" spans="1:6" ht="12.75" customHeight="1">
      <c r="A38" s="15" t="s">
        <v>50</v>
      </c>
      <c r="B38" s="16">
        <v>17</v>
      </c>
      <c r="C38" s="17">
        <v>17</v>
      </c>
      <c r="D38" s="17"/>
      <c r="E38" s="17">
        <f xml:space="preserve"> C38 + D38</f>
        <v>17</v>
      </c>
      <c r="F38" s="16"/>
    </row>
    <row r="39" spans="1:6" ht="12.75" customHeight="1">
      <c r="A39" s="15" t="s">
        <v>19</v>
      </c>
      <c r="B39" s="16">
        <v>30</v>
      </c>
      <c r="C39" s="17">
        <v>30</v>
      </c>
      <c r="D39" s="17"/>
      <c r="E39" s="17">
        <f xml:space="preserve"> C39 + D39</f>
        <v>30</v>
      </c>
      <c r="F39" s="16" t="s">
        <v>1</v>
      </c>
    </row>
    <row r="40" spans="1:6" ht="12.75" customHeight="1">
      <c r="A40" s="15" t="s">
        <v>20</v>
      </c>
      <c r="B40" s="16">
        <v>22</v>
      </c>
      <c r="C40" s="17">
        <v>22</v>
      </c>
      <c r="D40" s="17"/>
      <c r="E40" s="17">
        <f xml:space="preserve"> C40 + D40</f>
        <v>22</v>
      </c>
      <c r="F40" s="16" t="s">
        <v>3</v>
      </c>
    </row>
    <row r="41" spans="1:6" ht="12.75" customHeight="1">
      <c r="A41" s="15" t="s">
        <v>126</v>
      </c>
      <c r="B41" s="16">
        <v>8.5</v>
      </c>
      <c r="C41" s="17">
        <f>100*B41/(100+B41+8*(100/100+119/100+10.01/100))</f>
        <v>6.7023705890516387</v>
      </c>
      <c r="D41" s="17">
        <f>100*(8*(100/100+119/100+10.01/100))/(100+8.5+8*(100/100+119/100+10.01/100))</f>
        <v>14.446210716223206</v>
      </c>
      <c r="E41" s="17">
        <f>C41+D41</f>
        <v>21.148581305274845</v>
      </c>
      <c r="F41" s="16" t="s">
        <v>3</v>
      </c>
    </row>
    <row r="42" spans="1:6" ht="12.75" customHeight="1">
      <c r="A42" s="15" t="s">
        <v>21</v>
      </c>
      <c r="B42" s="16">
        <v>20</v>
      </c>
      <c r="C42" s="17">
        <v>20</v>
      </c>
      <c r="D42" s="18"/>
      <c r="E42" s="17">
        <f>C42+D42</f>
        <v>20</v>
      </c>
      <c r="F42" s="16" t="s">
        <v>3</v>
      </c>
    </row>
    <row r="43" spans="1:6" ht="12.75" customHeight="1">
      <c r="A43" s="20" t="s">
        <v>127</v>
      </c>
      <c r="B43" s="21">
        <v>23</v>
      </c>
      <c r="C43" s="22">
        <v>23</v>
      </c>
      <c r="D43" s="22"/>
      <c r="E43" s="22">
        <f>C43+D43</f>
        <v>23</v>
      </c>
      <c r="F43" s="21" t="s">
        <v>1</v>
      </c>
    </row>
    <row r="44" spans="1:6" ht="12.75" customHeight="1">
      <c r="A44" s="20" t="s">
        <v>128</v>
      </c>
      <c r="B44" s="21">
        <v>35</v>
      </c>
      <c r="C44" s="22">
        <v>32.774000000000001</v>
      </c>
      <c r="D44" s="22">
        <v>6.32</v>
      </c>
      <c r="E44" s="22">
        <v>39.134</v>
      </c>
      <c r="F44" s="21" t="s">
        <v>1</v>
      </c>
    </row>
    <row r="45" spans="1:6" ht="12.75" customHeight="1" thickBot="1">
      <c r="A45" s="23"/>
      <c r="B45" s="24"/>
      <c r="C45" s="25"/>
      <c r="D45" s="25"/>
      <c r="E45" s="25"/>
      <c r="F45" s="24"/>
    </row>
    <row r="46" spans="1:6" ht="12.75" customHeight="1">
      <c r="A46" s="20"/>
      <c r="B46" s="21"/>
      <c r="C46" s="22"/>
      <c r="D46" s="22"/>
      <c r="E46" s="22"/>
      <c r="F46" s="21"/>
    </row>
    <row r="47" spans="1:6" s="29" customFormat="1" ht="12.75" customHeight="1">
      <c r="A47" s="26"/>
      <c r="B47" s="27"/>
      <c r="C47" s="27"/>
      <c r="D47" s="28"/>
      <c r="E47" s="27"/>
      <c r="F47" s="27"/>
    </row>
    <row r="48" spans="1:6" s="29" customFormat="1" ht="12.75" customHeight="1">
      <c r="A48" s="30"/>
      <c r="B48" s="31"/>
      <c r="C48" s="27"/>
      <c r="D48" s="28"/>
      <c r="E48" s="27"/>
      <c r="F48" s="27"/>
    </row>
    <row r="49" spans="1:6" s="29" customFormat="1" ht="12.75" customHeight="1">
      <c r="A49" s="26"/>
      <c r="B49" s="27"/>
      <c r="C49" s="27"/>
      <c r="D49" s="28"/>
      <c r="E49" s="27"/>
      <c r="F49" s="27"/>
    </row>
    <row r="50" spans="1:6" s="29" customFormat="1" ht="12.75" customHeight="1">
      <c r="A50" s="26"/>
      <c r="B50" s="27"/>
      <c r="C50" s="27"/>
      <c r="D50" s="28"/>
      <c r="E50" s="27"/>
      <c r="F50" s="27"/>
    </row>
    <row r="51" spans="1:6" s="33" customFormat="1" ht="12" customHeight="1">
      <c r="A51" s="32"/>
      <c r="B51" s="32"/>
      <c r="C51" s="32"/>
      <c r="D51" s="32"/>
      <c r="E51" s="32"/>
      <c r="F51" s="32"/>
    </row>
    <row r="52" spans="1:6" s="33" customFormat="1" ht="12" customHeight="1">
      <c r="A52" s="32"/>
      <c r="B52" s="32"/>
      <c r="C52" s="32"/>
      <c r="D52" s="32"/>
      <c r="E52" s="32"/>
      <c r="F52" s="32"/>
    </row>
    <row r="53" spans="1:6" s="33" customFormat="1" ht="12" customHeight="1">
      <c r="A53" s="32"/>
      <c r="B53" s="32"/>
      <c r="C53" s="32"/>
      <c r="D53" s="32"/>
      <c r="E53" s="32"/>
      <c r="F53" s="32"/>
    </row>
    <row r="54" spans="1:6" s="33" customFormat="1" ht="12" customHeight="1">
      <c r="A54" s="32"/>
      <c r="B54" s="32"/>
      <c r="C54" s="32"/>
      <c r="D54" s="32"/>
      <c r="E54" s="32"/>
      <c r="F54" s="32"/>
    </row>
    <row r="55" spans="1:6" s="33" customFormat="1" ht="12" customHeight="1">
      <c r="A55" s="32"/>
      <c r="B55" s="32"/>
      <c r="C55" s="32"/>
      <c r="D55" s="32"/>
      <c r="E55" s="32"/>
      <c r="F55" s="32"/>
    </row>
    <row r="56" spans="1:6" s="33" customFormat="1" ht="12" customHeight="1">
      <c r="A56" s="32"/>
      <c r="B56" s="32"/>
      <c r="C56" s="32"/>
      <c r="D56" s="32"/>
      <c r="E56" s="32"/>
      <c r="F56" s="32"/>
    </row>
    <row r="57" spans="1:6" s="33" customFormat="1" ht="12" customHeight="1">
      <c r="A57" s="32"/>
      <c r="B57" s="32"/>
      <c r="C57" s="32"/>
      <c r="D57" s="32"/>
      <c r="E57" s="32"/>
      <c r="F57" s="32"/>
    </row>
    <row r="58" spans="1:6" s="33" customFormat="1" ht="12" customHeight="1">
      <c r="A58" s="32"/>
      <c r="B58" s="32"/>
      <c r="C58" s="32"/>
      <c r="D58" s="32"/>
      <c r="E58" s="32"/>
      <c r="F58" s="32"/>
    </row>
    <row r="59" spans="1:6" s="33" customFormat="1" ht="12" customHeight="1">
      <c r="A59" s="32"/>
      <c r="B59" s="32"/>
      <c r="C59" s="32"/>
      <c r="D59" s="32"/>
      <c r="E59" s="32"/>
      <c r="F59" s="32"/>
    </row>
    <row r="60" spans="1:6" s="33" customFormat="1" ht="12" customHeight="1">
      <c r="A60" s="32"/>
      <c r="B60" s="32"/>
      <c r="C60" s="32"/>
      <c r="D60" s="32"/>
      <c r="E60" s="32"/>
      <c r="F60" s="32"/>
    </row>
    <row r="61" spans="1:6" s="33" customFormat="1" ht="12" customHeight="1">
      <c r="A61" s="32"/>
      <c r="B61" s="32"/>
      <c r="C61" s="32"/>
      <c r="D61" s="32"/>
      <c r="E61" s="32"/>
      <c r="F61" s="32"/>
    </row>
    <row r="62" spans="1:6" s="33" customFormat="1" ht="12" customHeight="1">
      <c r="A62" s="32"/>
      <c r="B62" s="32"/>
      <c r="C62" s="32"/>
      <c r="D62" s="32"/>
      <c r="E62" s="32"/>
      <c r="F62" s="32"/>
    </row>
    <row r="63" spans="1:6" s="33" customFormat="1" ht="12" customHeight="1">
      <c r="A63" s="32"/>
      <c r="B63" s="32"/>
      <c r="C63" s="32"/>
      <c r="D63" s="32"/>
      <c r="E63" s="32"/>
      <c r="F63" s="32"/>
    </row>
    <row r="64" spans="1:6" s="33" customFormat="1" ht="12" customHeight="1">
      <c r="A64" s="32"/>
      <c r="B64" s="32"/>
      <c r="C64" s="32"/>
      <c r="D64" s="32"/>
      <c r="E64" s="32"/>
      <c r="F64" s="32"/>
    </row>
    <row r="65" spans="1:6" s="33" customFormat="1" ht="12" customHeight="1">
      <c r="A65" s="32"/>
      <c r="B65" s="32"/>
      <c r="C65" s="32"/>
      <c r="D65" s="32"/>
      <c r="E65" s="32"/>
      <c r="F65" s="32"/>
    </row>
    <row r="66" spans="1:6" s="33" customFormat="1" ht="12" customHeight="1">
      <c r="A66" s="32"/>
      <c r="B66" s="32"/>
      <c r="C66" s="32"/>
      <c r="D66" s="32"/>
      <c r="E66" s="32"/>
      <c r="F66" s="32"/>
    </row>
    <row r="67" spans="1:6" s="33" customFormat="1" ht="12" customHeight="1">
      <c r="A67" s="34"/>
      <c r="B67" s="34"/>
      <c r="C67" s="34"/>
      <c r="D67" s="34"/>
      <c r="E67" s="34"/>
      <c r="F67" s="34"/>
    </row>
    <row r="68" spans="1:6" s="29" customFormat="1" ht="12" customHeight="1">
      <c r="A68" s="26"/>
      <c r="B68" s="27"/>
      <c r="C68" s="27"/>
      <c r="D68" s="28"/>
      <c r="E68" s="27"/>
      <c r="F68" s="27"/>
    </row>
    <row r="69" spans="1:6" s="29" customFormat="1" ht="12" customHeight="1">
      <c r="A69" s="32"/>
      <c r="B69" s="35"/>
      <c r="C69" s="35"/>
      <c r="D69" s="35"/>
      <c r="E69" s="35"/>
      <c r="F69" s="35"/>
    </row>
    <row r="70" spans="1:6" s="29" customFormat="1" ht="12" customHeight="1">
      <c r="A70" s="32"/>
      <c r="B70" s="32"/>
      <c r="C70" s="32"/>
      <c r="D70" s="32"/>
      <c r="E70" s="32"/>
      <c r="F70" s="32"/>
    </row>
    <row r="71" spans="1:6" s="29" customFormat="1" ht="12" customHeight="1">
      <c r="A71" s="32"/>
      <c r="B71" s="32"/>
      <c r="C71" s="32"/>
      <c r="D71" s="32"/>
      <c r="E71" s="32"/>
      <c r="F71" s="32"/>
    </row>
    <row r="72" spans="1:6" s="29" customFormat="1" ht="12" customHeight="1">
      <c r="A72" s="32"/>
      <c r="B72" s="32"/>
      <c r="C72" s="32"/>
      <c r="D72" s="32"/>
      <c r="E72" s="32"/>
      <c r="F72" s="32"/>
    </row>
    <row r="73" spans="1:6" s="29" customFormat="1" ht="12" customHeight="1">
      <c r="A73" s="32"/>
      <c r="B73" s="32"/>
      <c r="C73" s="32"/>
      <c r="D73" s="32"/>
      <c r="E73" s="32"/>
      <c r="F73" s="32"/>
    </row>
    <row r="74" spans="1:6" s="29" customFormat="1" ht="12" customHeight="1">
      <c r="A74" s="32"/>
      <c r="B74" s="32"/>
      <c r="C74" s="32"/>
      <c r="D74" s="32"/>
      <c r="E74" s="32"/>
      <c r="F74" s="32"/>
    </row>
    <row r="75" spans="1:6" s="29" customFormat="1" ht="12" customHeight="1">
      <c r="A75" s="32"/>
      <c r="B75" s="35"/>
      <c r="C75" s="35"/>
      <c r="D75" s="35"/>
      <c r="E75" s="35"/>
      <c r="F75" s="35"/>
    </row>
    <row r="76" spans="1:6" s="29" customFormat="1" ht="12" customHeight="1">
      <c r="A76" s="32"/>
      <c r="B76" s="32"/>
      <c r="C76" s="32"/>
      <c r="D76" s="32"/>
      <c r="E76" s="32"/>
      <c r="F76" s="32"/>
    </row>
    <row r="77" spans="1:6" s="29" customFormat="1" ht="12" customHeight="1">
      <c r="A77" s="32"/>
      <c r="B77" s="32"/>
      <c r="C77" s="32"/>
      <c r="D77" s="32"/>
      <c r="E77" s="32"/>
      <c r="F77" s="32"/>
    </row>
    <row r="78" spans="1:6" s="29" customFormat="1" ht="12" customHeight="1">
      <c r="A78" s="32"/>
      <c r="B78" s="32"/>
      <c r="C78" s="32"/>
      <c r="D78" s="32"/>
      <c r="E78" s="32"/>
      <c r="F78" s="32"/>
    </row>
    <row r="79" spans="1:6" s="29" customFormat="1" ht="12" customHeight="1">
      <c r="A79" s="32"/>
      <c r="B79" s="32"/>
      <c r="C79" s="32"/>
      <c r="D79" s="32"/>
      <c r="E79" s="32"/>
      <c r="F79" s="32"/>
    </row>
    <row r="80" spans="1:6" s="29" customFormat="1" ht="12" customHeight="1">
      <c r="A80" s="32"/>
      <c r="B80" s="35"/>
      <c r="C80" s="35"/>
      <c r="D80" s="35"/>
      <c r="E80" s="35"/>
      <c r="F80" s="35"/>
    </row>
    <row r="81" spans="1:6" s="29" customFormat="1" ht="12" customHeight="1">
      <c r="A81" s="35"/>
      <c r="B81" s="35"/>
      <c r="C81" s="35"/>
      <c r="D81" s="35"/>
      <c r="E81" s="35"/>
      <c r="F81" s="35"/>
    </row>
    <row r="82" spans="1:6" s="29" customFormat="1" ht="12" customHeight="1">
      <c r="A82" s="35"/>
      <c r="B82" s="35"/>
      <c r="C82" s="35"/>
      <c r="D82" s="35"/>
      <c r="E82" s="35"/>
      <c r="F82" s="35"/>
    </row>
    <row r="83" spans="1:6" s="29" customFormat="1" ht="12" customHeight="1">
      <c r="A83" s="35"/>
      <c r="B83" s="35"/>
      <c r="C83" s="35"/>
      <c r="D83" s="35"/>
      <c r="E83" s="35"/>
      <c r="F83" s="35"/>
    </row>
    <row r="84" spans="1:6" s="29" customFormat="1" ht="12" customHeight="1">
      <c r="A84" s="35"/>
      <c r="B84" s="35"/>
      <c r="C84" s="35"/>
      <c r="D84" s="35"/>
      <c r="E84" s="35"/>
      <c r="F84" s="35"/>
    </row>
    <row r="85" spans="1:6" s="29" customFormat="1" ht="12" customHeight="1">
      <c r="A85" s="35"/>
      <c r="B85" s="35"/>
      <c r="C85" s="35"/>
      <c r="D85" s="35"/>
      <c r="E85" s="35"/>
      <c r="F85" s="35"/>
    </row>
    <row r="86" spans="1:6" s="29" customFormat="1" ht="12" customHeight="1">
      <c r="A86" s="35"/>
      <c r="B86" s="35"/>
      <c r="C86" s="35"/>
      <c r="D86" s="35"/>
      <c r="E86" s="35"/>
      <c r="F86" s="35"/>
    </row>
    <row r="87" spans="1:6" s="29" customFormat="1" ht="12" customHeight="1">
      <c r="A87" s="32"/>
      <c r="B87" s="32"/>
      <c r="C87" s="32"/>
      <c r="D87" s="32"/>
      <c r="E87" s="32"/>
      <c r="F87" s="32"/>
    </row>
    <row r="88" spans="1:6" s="29" customFormat="1" ht="12" customHeight="1">
      <c r="A88" s="32"/>
      <c r="B88" s="32"/>
      <c r="C88" s="32"/>
      <c r="D88" s="32"/>
      <c r="E88" s="32"/>
      <c r="F88" s="32"/>
    </row>
    <row r="89" spans="1:6" s="29" customFormat="1" ht="12" customHeight="1">
      <c r="A89" s="32"/>
      <c r="B89" s="32"/>
      <c r="C89" s="32"/>
      <c r="D89" s="32"/>
      <c r="E89" s="32"/>
      <c r="F89" s="32"/>
    </row>
    <row r="90" spans="1:6" s="29" customFormat="1" ht="12" customHeight="1">
      <c r="A90" s="32"/>
      <c r="B90" s="32"/>
      <c r="C90" s="32"/>
      <c r="D90" s="32"/>
      <c r="E90" s="32"/>
      <c r="F90" s="32"/>
    </row>
    <row r="91" spans="1:6" s="29" customFormat="1" ht="12" customHeight="1">
      <c r="A91" s="32"/>
      <c r="B91" s="32"/>
      <c r="C91" s="32"/>
      <c r="D91" s="32"/>
      <c r="E91" s="32"/>
      <c r="F91" s="32"/>
    </row>
    <row r="92" spans="1:6" s="29" customFormat="1" ht="12" customHeight="1">
      <c r="A92" s="32"/>
      <c r="B92" s="32"/>
      <c r="C92" s="32"/>
      <c r="D92" s="32"/>
      <c r="E92" s="32"/>
      <c r="F92" s="32"/>
    </row>
    <row r="93" spans="1:6" s="29" customFormat="1" ht="12" customHeight="1">
      <c r="A93" s="32"/>
      <c r="B93" s="32"/>
      <c r="C93" s="32"/>
      <c r="D93" s="32"/>
      <c r="E93" s="32"/>
      <c r="F93" s="32"/>
    </row>
    <row r="94" spans="1:6" s="29" customFormat="1" ht="12" customHeight="1">
      <c r="A94" s="32"/>
      <c r="B94" s="32"/>
      <c r="C94" s="32"/>
      <c r="D94" s="32"/>
      <c r="E94" s="32"/>
      <c r="F94" s="32"/>
    </row>
    <row r="95" spans="1:6" s="29" customFormat="1" ht="12" customHeight="1">
      <c r="A95" s="32"/>
      <c r="B95" s="32"/>
      <c r="C95" s="32"/>
      <c r="D95" s="32"/>
      <c r="E95" s="32"/>
      <c r="F95" s="32"/>
    </row>
    <row r="96" spans="1:6" s="29" customFormat="1" ht="12" customHeight="1">
      <c r="A96" s="32"/>
      <c r="B96" s="32"/>
      <c r="C96" s="32"/>
      <c r="D96" s="32"/>
      <c r="E96" s="32"/>
      <c r="F96" s="32"/>
    </row>
    <row r="97" spans="1:6" s="29" customFormat="1" ht="12" customHeight="1">
      <c r="A97" s="32"/>
      <c r="B97" s="32"/>
      <c r="C97" s="32"/>
      <c r="D97" s="32"/>
      <c r="E97" s="32"/>
      <c r="F97" s="32"/>
    </row>
    <row r="98" spans="1:6" s="29" customFormat="1" ht="12" customHeight="1">
      <c r="A98" s="32"/>
      <c r="B98" s="32"/>
      <c r="C98" s="32"/>
      <c r="D98" s="32"/>
      <c r="E98" s="32"/>
      <c r="F98" s="32"/>
    </row>
    <row r="99" spans="1:6" s="29" customFormat="1" ht="12" customHeight="1">
      <c r="A99" s="32"/>
      <c r="B99" s="35"/>
      <c r="C99" s="35"/>
      <c r="D99" s="35"/>
      <c r="E99" s="35"/>
      <c r="F99" s="35"/>
    </row>
    <row r="100" spans="1:6" s="29" customFormat="1" ht="12" customHeight="1">
      <c r="A100" s="32"/>
      <c r="B100" s="35"/>
      <c r="C100" s="35"/>
      <c r="D100" s="35"/>
      <c r="E100" s="35"/>
      <c r="F100" s="35"/>
    </row>
    <row r="101" spans="1:6" s="29" customFormat="1" ht="12" customHeight="1">
      <c r="A101" s="32"/>
      <c r="B101" s="35"/>
      <c r="C101" s="35"/>
      <c r="D101" s="35"/>
      <c r="E101" s="35"/>
      <c r="F101" s="35"/>
    </row>
    <row r="102" spans="1:6" s="29" customFormat="1" ht="12" customHeight="1">
      <c r="A102" s="32"/>
      <c r="B102" s="32"/>
      <c r="C102" s="32"/>
      <c r="D102" s="32"/>
      <c r="E102" s="32"/>
      <c r="F102" s="32"/>
    </row>
    <row r="103" spans="1:6" s="29" customFormat="1" ht="12" customHeight="1">
      <c r="A103" s="32"/>
      <c r="B103" s="32"/>
      <c r="C103" s="32"/>
      <c r="D103" s="32"/>
      <c r="E103" s="32"/>
      <c r="F103" s="32"/>
    </row>
    <row r="104" spans="1:6" s="29" customFormat="1" ht="12" customHeight="1">
      <c r="A104" s="32"/>
      <c r="B104" s="32"/>
      <c r="C104" s="32"/>
      <c r="D104" s="32"/>
      <c r="E104" s="32"/>
      <c r="F104" s="32"/>
    </row>
    <row r="105" spans="1:6" s="29" customFormat="1" ht="12" customHeight="1">
      <c r="A105" s="32"/>
      <c r="B105" s="32"/>
      <c r="C105" s="32"/>
      <c r="D105" s="32"/>
      <c r="E105" s="32"/>
      <c r="F105" s="32"/>
    </row>
    <row r="106" spans="1:6" s="29" customFormat="1" ht="12" customHeight="1">
      <c r="A106" s="32"/>
      <c r="B106" s="32"/>
      <c r="C106" s="32"/>
      <c r="D106" s="32"/>
      <c r="E106" s="32"/>
      <c r="F106" s="32"/>
    </row>
    <row r="107" spans="1:6" s="29" customFormat="1" ht="12" customHeight="1">
      <c r="A107" s="32"/>
      <c r="B107" s="35"/>
      <c r="C107" s="35"/>
      <c r="D107" s="35"/>
      <c r="E107" s="35"/>
      <c r="F107" s="35"/>
    </row>
    <row r="108" spans="1:6" s="29" customFormat="1" ht="12" customHeight="1">
      <c r="A108" s="32"/>
      <c r="B108" s="35"/>
      <c r="C108" s="35"/>
      <c r="D108" s="35"/>
      <c r="E108" s="35"/>
      <c r="F108" s="35"/>
    </row>
    <row r="109" spans="1:6" s="29" customFormat="1" ht="12" customHeight="1">
      <c r="A109" s="32"/>
      <c r="B109" s="35"/>
      <c r="C109" s="35"/>
      <c r="D109" s="35"/>
      <c r="E109" s="35"/>
      <c r="F109" s="35"/>
    </row>
    <row r="111" spans="1:6" ht="12.75" customHeight="1">
      <c r="A111" s="29"/>
    </row>
    <row r="112" spans="1:6" ht="12.75" customHeight="1">
      <c r="A112" s="36"/>
    </row>
    <row r="124" spans="1:1" ht="12.75" customHeight="1">
      <c r="A124" s="37"/>
    </row>
  </sheetData>
  <mergeCells count="5">
    <mergeCell ref="F4:F9"/>
    <mergeCell ref="B4:B9"/>
    <mergeCell ref="C4:C9"/>
    <mergeCell ref="D4:D9"/>
    <mergeCell ref="E4:E9"/>
  </mergeCells>
  <printOptions horizontalCentered="1" verticalCentered="1"/>
  <pageMargins left="0.25" right="0.25" top="0.75" bottom="0.75" header="0.3" footer="0.3"/>
  <pageSetup paperSize="9" scale="58"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S104"/>
  <sheetViews>
    <sheetView showGridLines="0" zoomScaleNormal="100" workbookViewId="0">
      <selection activeCell="F41" sqref="F41"/>
    </sheetView>
  </sheetViews>
  <sheetFormatPr defaultColWidth="9.08984375" defaultRowHeight="12.75" customHeight="1"/>
  <cols>
    <col min="1" max="1" width="18.08984375" style="4" customWidth="1"/>
    <col min="2" max="2" width="16.90625" style="4" customWidth="1"/>
    <col min="3" max="3" width="16.453125" style="4" customWidth="1"/>
    <col min="4" max="4" width="17.54296875" style="61" customWidth="1"/>
    <col min="5" max="5" width="12" style="4" customWidth="1"/>
    <col min="6" max="6" width="13.36328125" style="4" customWidth="1"/>
    <col min="7" max="9" width="9.08984375" style="4"/>
    <col min="10" max="10" width="14.90625" style="4" customWidth="1"/>
    <col min="11" max="11" width="9.08984375" style="4"/>
    <col min="12" max="12" width="9" style="4" bestFit="1" customWidth="1"/>
    <col min="13" max="13" width="4.54296875" style="4" bestFit="1" customWidth="1"/>
    <col min="14" max="14" width="9" style="4" bestFit="1" customWidth="1"/>
    <col min="15" max="16384" width="9.08984375" style="4"/>
  </cols>
  <sheetData>
    <row r="1" spans="1:19" ht="12.75" customHeight="1">
      <c r="A1" s="60">
        <v>41684</v>
      </c>
    </row>
    <row r="2" spans="1:19" ht="12.75" customHeight="1">
      <c r="A2" s="5" t="s">
        <v>243</v>
      </c>
      <c r="B2" s="62"/>
      <c r="C2" s="62"/>
      <c r="D2" s="63"/>
      <c r="E2" s="62"/>
      <c r="F2" s="62"/>
      <c r="S2" s="8"/>
    </row>
    <row r="3" spans="1:19" ht="12.75" customHeight="1" thickBot="1">
      <c r="A3" s="64"/>
      <c r="B3" s="64"/>
      <c r="C3" s="64"/>
      <c r="D3" s="81"/>
      <c r="E3" s="64"/>
      <c r="F3" s="64"/>
      <c r="S3" s="8"/>
    </row>
    <row r="4" spans="1:19" ht="12.75" customHeight="1">
      <c r="A4" s="10"/>
      <c r="B4" s="141" t="s">
        <v>105</v>
      </c>
      <c r="C4" s="141" t="s">
        <v>106</v>
      </c>
      <c r="D4" s="145" t="s">
        <v>107</v>
      </c>
      <c r="E4" s="141" t="s">
        <v>108</v>
      </c>
      <c r="F4" s="141" t="s">
        <v>109</v>
      </c>
      <c r="S4" s="8"/>
    </row>
    <row r="5" spans="1:19" ht="12.75" customHeight="1">
      <c r="B5" s="142"/>
      <c r="C5" s="142"/>
      <c r="D5" s="146"/>
      <c r="E5" s="142"/>
      <c r="F5" s="142"/>
      <c r="S5" s="8"/>
    </row>
    <row r="6" spans="1:19" ht="12.75" customHeight="1">
      <c r="A6" s="8"/>
      <c r="B6" s="142"/>
      <c r="C6" s="142"/>
      <c r="D6" s="146"/>
      <c r="E6" s="142"/>
      <c r="F6" s="142"/>
      <c r="S6" s="8"/>
    </row>
    <row r="7" spans="1:19" ht="12.75" customHeight="1">
      <c r="B7" s="142"/>
      <c r="C7" s="142"/>
      <c r="D7" s="146"/>
      <c r="E7" s="142"/>
      <c r="F7" s="142"/>
      <c r="S7" s="8"/>
    </row>
    <row r="8" spans="1:19" ht="12.75" customHeight="1">
      <c r="A8" s="65" t="s">
        <v>0</v>
      </c>
      <c r="B8" s="142"/>
      <c r="C8" s="142"/>
      <c r="D8" s="146"/>
      <c r="E8" s="142"/>
      <c r="F8" s="142"/>
      <c r="S8" s="8"/>
    </row>
    <row r="9" spans="1:19" ht="12.75" customHeight="1">
      <c r="A9" s="66"/>
      <c r="B9" s="143"/>
      <c r="C9" s="143"/>
      <c r="D9" s="147"/>
      <c r="E9" s="143"/>
      <c r="F9" s="143"/>
      <c r="S9" s="8"/>
    </row>
    <row r="10" spans="1:19" ht="12.75" customHeight="1">
      <c r="E10" s="69"/>
      <c r="S10" s="8"/>
    </row>
    <row r="11" spans="1:19" ht="12.75" customHeight="1">
      <c r="A11" s="88" t="s">
        <v>110</v>
      </c>
      <c r="B11" s="19">
        <v>30</v>
      </c>
      <c r="C11" s="89">
        <v>30</v>
      </c>
      <c r="D11" s="90"/>
      <c r="E11" s="89">
        <f xml:space="preserve"> C11 + D11</f>
        <v>30</v>
      </c>
      <c r="F11" s="19" t="s">
        <v>1</v>
      </c>
      <c r="S11" s="8"/>
    </row>
    <row r="12" spans="1:19" ht="12.75" customHeight="1">
      <c r="A12" s="65" t="s">
        <v>2</v>
      </c>
      <c r="B12" s="19">
        <v>25</v>
      </c>
      <c r="C12" s="89">
        <v>25</v>
      </c>
      <c r="D12" s="90"/>
      <c r="E12" s="89">
        <f xml:space="preserve"> C12 + D12</f>
        <v>25</v>
      </c>
      <c r="F12" s="19" t="s">
        <v>3</v>
      </c>
      <c r="S12" s="8"/>
    </row>
    <row r="13" spans="1:19" ht="12.75" customHeight="1">
      <c r="A13" s="65" t="s">
        <v>111</v>
      </c>
      <c r="B13" s="19" t="s">
        <v>26</v>
      </c>
      <c r="C13" s="89">
        <v>33.99</v>
      </c>
      <c r="D13" s="90"/>
      <c r="E13" s="89">
        <f xml:space="preserve"> C13 + D13</f>
        <v>33.99</v>
      </c>
      <c r="F13" s="19" t="s">
        <v>1</v>
      </c>
      <c r="S13" s="8"/>
    </row>
    <row r="14" spans="1:19" ht="12.75" customHeight="1">
      <c r="A14" s="88" t="s">
        <v>5</v>
      </c>
      <c r="B14" s="19">
        <v>15</v>
      </c>
      <c r="C14" s="89">
        <v>15</v>
      </c>
      <c r="D14" s="91">
        <v>11.14</v>
      </c>
      <c r="E14" s="89">
        <v>26.14</v>
      </c>
      <c r="F14" s="19" t="s">
        <v>1</v>
      </c>
    </row>
    <row r="15" spans="1:19" ht="12.75" customHeight="1">
      <c r="A15" s="65" t="s">
        <v>112</v>
      </c>
      <c r="B15" s="19">
        <v>20</v>
      </c>
      <c r="C15" s="89">
        <v>20</v>
      </c>
      <c r="D15" s="91"/>
      <c r="E15" s="89">
        <v>20</v>
      </c>
      <c r="F15" s="19" t="s">
        <v>1</v>
      </c>
    </row>
    <row r="16" spans="1:19" ht="12.75" customHeight="1">
      <c r="A16" s="88" t="s">
        <v>6</v>
      </c>
      <c r="B16" s="19">
        <v>19</v>
      </c>
      <c r="C16" s="89">
        <v>19</v>
      </c>
      <c r="D16" s="91"/>
      <c r="E16" s="89">
        <f xml:space="preserve"> C16 + D16</f>
        <v>19</v>
      </c>
      <c r="F16" s="19" t="s">
        <v>1</v>
      </c>
    </row>
    <row r="17" spans="1:6" ht="12.75" customHeight="1">
      <c r="A17" s="88" t="s">
        <v>7</v>
      </c>
      <c r="B17" s="19">
        <v>25</v>
      </c>
      <c r="C17" s="89">
        <v>25</v>
      </c>
      <c r="D17" s="91"/>
      <c r="E17" s="89">
        <f xml:space="preserve"> C17 + D17</f>
        <v>25</v>
      </c>
      <c r="F17" s="19" t="s">
        <v>3</v>
      </c>
    </row>
    <row r="18" spans="1:6" ht="12.75" customHeight="1">
      <c r="A18" s="65" t="s">
        <v>113</v>
      </c>
      <c r="B18" s="19">
        <v>21</v>
      </c>
      <c r="C18" s="89">
        <v>21</v>
      </c>
      <c r="D18" s="91"/>
      <c r="E18" s="89">
        <f xml:space="preserve"> C18 + D18</f>
        <v>21</v>
      </c>
      <c r="F18" s="19"/>
    </row>
    <row r="19" spans="1:6" ht="12.75" customHeight="1">
      <c r="A19" s="88" t="s">
        <v>8</v>
      </c>
      <c r="B19" s="19">
        <v>24.5</v>
      </c>
      <c r="C19" s="89">
        <v>24.5</v>
      </c>
      <c r="D19" s="91"/>
      <c r="E19" s="89">
        <v>24.5</v>
      </c>
      <c r="F19" s="19" t="s">
        <v>3</v>
      </c>
    </row>
    <row r="20" spans="1:6" ht="12.75" customHeight="1">
      <c r="A20" s="88" t="s">
        <v>114</v>
      </c>
      <c r="B20" s="19">
        <v>34.43</v>
      </c>
      <c r="C20" s="89">
        <v>34.43</v>
      </c>
      <c r="D20" s="91"/>
      <c r="E20" s="89">
        <f xml:space="preserve"> C20 + D20</f>
        <v>34.43</v>
      </c>
      <c r="F20" s="19" t="s">
        <v>1</v>
      </c>
    </row>
    <row r="21" spans="1:6" ht="12.75" customHeight="1">
      <c r="A21" s="65" t="s">
        <v>115</v>
      </c>
      <c r="B21" s="19" t="s">
        <v>47</v>
      </c>
      <c r="C21" s="89" t="s">
        <v>48</v>
      </c>
      <c r="D21" s="91">
        <v>14.35</v>
      </c>
      <c r="E21" s="89">
        <v>30.175000000000001</v>
      </c>
      <c r="F21" s="19" t="s">
        <v>3</v>
      </c>
    </row>
    <row r="22" spans="1:6" ht="12.75" customHeight="1">
      <c r="A22" s="88" t="s">
        <v>29</v>
      </c>
      <c r="B22" s="19">
        <v>20</v>
      </c>
      <c r="C22" s="89">
        <v>20</v>
      </c>
      <c r="D22" s="91"/>
      <c r="E22" s="89">
        <v>20</v>
      </c>
      <c r="F22" s="19" t="s">
        <v>1</v>
      </c>
    </row>
    <row r="23" spans="1:6" ht="12.75" customHeight="1">
      <c r="A23" s="88" t="s">
        <v>116</v>
      </c>
      <c r="B23" s="19">
        <v>19</v>
      </c>
      <c r="C23" s="89">
        <v>19</v>
      </c>
      <c r="D23" s="91"/>
      <c r="E23" s="89">
        <f xml:space="preserve"> C23 + D23</f>
        <v>19</v>
      </c>
      <c r="F23" s="19" t="s">
        <v>1</v>
      </c>
    </row>
    <row r="24" spans="1:6" ht="12.75" customHeight="1">
      <c r="A24" s="88" t="s">
        <v>117</v>
      </c>
      <c r="B24" s="19">
        <v>20</v>
      </c>
      <c r="C24" s="89">
        <v>20</v>
      </c>
      <c r="D24" s="91"/>
      <c r="E24" s="89">
        <f xml:space="preserve"> C24 + D24</f>
        <v>20</v>
      </c>
      <c r="F24" s="19" t="s">
        <v>1</v>
      </c>
    </row>
    <row r="25" spans="1:6" ht="12.75" customHeight="1">
      <c r="A25" s="88" t="s">
        <v>10</v>
      </c>
      <c r="B25" s="19">
        <v>12.5</v>
      </c>
      <c r="C25" s="89">
        <v>12.5</v>
      </c>
      <c r="D25" s="91"/>
      <c r="E25" s="89">
        <f xml:space="preserve"> C25 + D25</f>
        <v>12.5</v>
      </c>
      <c r="F25" s="19" t="s">
        <v>1</v>
      </c>
    </row>
    <row r="26" spans="1:6" ht="12.75" customHeight="1">
      <c r="A26" s="88" t="s">
        <v>118</v>
      </c>
      <c r="B26" s="19">
        <v>25</v>
      </c>
      <c r="C26" s="89">
        <v>25</v>
      </c>
      <c r="D26" s="91">
        <v>0</v>
      </c>
      <c r="E26" s="89">
        <v>25</v>
      </c>
      <c r="F26" s="19" t="s">
        <v>1</v>
      </c>
    </row>
    <row r="27" spans="1:6" ht="12.75" customHeight="1">
      <c r="A27" s="88" t="s">
        <v>119</v>
      </c>
      <c r="B27" s="19">
        <v>27.5</v>
      </c>
      <c r="C27" s="89">
        <v>27.5</v>
      </c>
      <c r="D27" s="91"/>
      <c r="E27" s="89">
        <f xml:space="preserve"> C27 + D27</f>
        <v>27.5</v>
      </c>
      <c r="F27" s="19" t="s">
        <v>3</v>
      </c>
    </row>
    <row r="28" spans="1:6" ht="12.75" customHeight="1">
      <c r="A28" s="88" t="s">
        <v>120</v>
      </c>
      <c r="B28" s="19">
        <v>30</v>
      </c>
      <c r="C28" s="89">
        <v>27.99</v>
      </c>
      <c r="D28" s="91">
        <v>11.55</v>
      </c>
      <c r="E28" s="89">
        <v>39.54</v>
      </c>
      <c r="F28" s="19" t="s">
        <v>1</v>
      </c>
    </row>
    <row r="29" spans="1:6" ht="12.75" customHeight="1">
      <c r="A29" s="88" t="s">
        <v>12</v>
      </c>
      <c r="B29" s="19">
        <v>22</v>
      </c>
      <c r="C29" s="89">
        <v>22</v>
      </c>
      <c r="D29" s="91">
        <v>2.2000000000000002</v>
      </c>
      <c r="E29" s="89">
        <f xml:space="preserve"> C29 + D29</f>
        <v>24.2</v>
      </c>
      <c r="F29" s="19" t="s">
        <v>1</v>
      </c>
    </row>
    <row r="30" spans="1:6" ht="12.75" customHeight="1">
      <c r="A30" s="88" t="s">
        <v>121</v>
      </c>
      <c r="B30" s="19" t="s">
        <v>51</v>
      </c>
      <c r="C30" s="89">
        <v>22.05</v>
      </c>
      <c r="D30" s="91">
        <v>6.75</v>
      </c>
      <c r="E30" s="89">
        <f xml:space="preserve"> C30 + D30</f>
        <v>28.8</v>
      </c>
      <c r="F30" s="19" t="s">
        <v>1</v>
      </c>
    </row>
    <row r="31" spans="1:6" ht="12.75" customHeight="1">
      <c r="A31" s="88" t="s">
        <v>49</v>
      </c>
      <c r="B31" s="19">
        <v>30</v>
      </c>
      <c r="C31" s="89">
        <v>30</v>
      </c>
      <c r="D31" s="91"/>
      <c r="E31" s="89">
        <f xml:space="preserve"> C31 + D31</f>
        <v>30</v>
      </c>
      <c r="F31" s="19" t="s">
        <v>1</v>
      </c>
    </row>
    <row r="32" spans="1:6" ht="12.75" customHeight="1">
      <c r="A32" s="88" t="s">
        <v>122</v>
      </c>
      <c r="B32" s="19">
        <v>25</v>
      </c>
      <c r="C32" s="89">
        <v>25</v>
      </c>
      <c r="D32" s="91"/>
      <c r="E32" s="89">
        <f xml:space="preserve"> C32 + D32</f>
        <v>25</v>
      </c>
      <c r="F32" s="19" t="s">
        <v>1</v>
      </c>
    </row>
    <row r="33" spans="1:6" ht="12.75" customHeight="1">
      <c r="A33" s="88" t="s">
        <v>123</v>
      </c>
      <c r="B33" s="19">
        <v>28</v>
      </c>
      <c r="C33" s="89">
        <v>28</v>
      </c>
      <c r="D33" s="91"/>
      <c r="E33" s="89">
        <v>28</v>
      </c>
      <c r="F33" s="19" t="s">
        <v>3</v>
      </c>
    </row>
    <row r="34" spans="1:6" ht="12.75" customHeight="1">
      <c r="A34" s="88" t="s">
        <v>16</v>
      </c>
      <c r="B34" s="19">
        <v>28</v>
      </c>
      <c r="C34" s="89">
        <v>28</v>
      </c>
      <c r="D34" s="91"/>
      <c r="E34" s="89">
        <f xml:space="preserve"> C34 + D34</f>
        <v>28</v>
      </c>
      <c r="F34" s="19" t="s">
        <v>1</v>
      </c>
    </row>
    <row r="35" spans="1:6" ht="12.75" customHeight="1">
      <c r="A35" s="88" t="s">
        <v>124</v>
      </c>
      <c r="B35" s="19">
        <v>19</v>
      </c>
      <c r="C35" s="89">
        <v>19</v>
      </c>
      <c r="D35" s="91"/>
      <c r="E35" s="89">
        <f xml:space="preserve"> C35 + D35</f>
        <v>19</v>
      </c>
      <c r="F35" s="19" t="s">
        <v>3</v>
      </c>
    </row>
    <row r="36" spans="1:6" ht="12.75" customHeight="1">
      <c r="A36" s="88" t="s">
        <v>125</v>
      </c>
      <c r="B36" s="19">
        <v>25</v>
      </c>
      <c r="C36" s="89">
        <v>30</v>
      </c>
      <c r="D36" s="91">
        <v>1.5</v>
      </c>
      <c r="E36" s="89">
        <v>31.5</v>
      </c>
      <c r="F36" s="19" t="s">
        <v>1</v>
      </c>
    </row>
    <row r="37" spans="1:6" ht="12.75" customHeight="1">
      <c r="A37" s="88" t="s">
        <v>18</v>
      </c>
      <c r="B37" s="19">
        <v>19</v>
      </c>
      <c r="C37" s="89">
        <v>19</v>
      </c>
      <c r="D37" s="91"/>
      <c r="E37" s="89">
        <f xml:space="preserve"> C37 + D37</f>
        <v>19</v>
      </c>
      <c r="F37" s="19" t="s">
        <v>3</v>
      </c>
    </row>
    <row r="38" spans="1:6" ht="12.75" customHeight="1">
      <c r="A38" s="88" t="s">
        <v>50</v>
      </c>
      <c r="B38" s="19">
        <v>20</v>
      </c>
      <c r="C38" s="89">
        <v>20</v>
      </c>
      <c r="D38" s="91"/>
      <c r="E38" s="89">
        <f xml:space="preserve"> C38 + D38</f>
        <v>20</v>
      </c>
      <c r="F38" s="19"/>
    </row>
    <row r="39" spans="1:6" ht="12.75" customHeight="1">
      <c r="A39" s="88" t="s">
        <v>19</v>
      </c>
      <c r="B39" s="19">
        <v>30</v>
      </c>
      <c r="C39" s="89">
        <v>30</v>
      </c>
      <c r="D39" s="91"/>
      <c r="E39" s="89">
        <f xml:space="preserve"> C39 + D39</f>
        <v>30</v>
      </c>
      <c r="F39" s="19" t="s">
        <v>1</v>
      </c>
    </row>
    <row r="40" spans="1:6" ht="12.75" customHeight="1">
      <c r="A40" s="88" t="s">
        <v>20</v>
      </c>
      <c r="B40" s="19">
        <v>26.3</v>
      </c>
      <c r="C40" s="89">
        <v>26.3</v>
      </c>
      <c r="D40" s="91"/>
      <c r="E40" s="89">
        <f xml:space="preserve"> C40 + D40</f>
        <v>26.3</v>
      </c>
      <c r="F40" s="19" t="s">
        <v>3</v>
      </c>
    </row>
    <row r="41" spans="1:6" ht="12.75" customHeight="1">
      <c r="A41" s="88" t="s">
        <v>126</v>
      </c>
      <c r="B41" s="19">
        <v>8.5</v>
      </c>
      <c r="C41" s="89">
        <f>100*B41/(100+B41+8*(100/100+119/100+10.53/100))</f>
        <v>6.700172785632307</v>
      </c>
      <c r="D41" s="91">
        <f>100*(8*(100/100+119/100+10.53/100))/(100+8.5+8*(100/100+119/100+10.53/100))</f>
        <v>14.474265030458197</v>
      </c>
      <c r="E41" s="89">
        <f>C41+D41</f>
        <v>21.174437816090503</v>
      </c>
      <c r="F41" s="19" t="s">
        <v>3</v>
      </c>
    </row>
    <row r="42" spans="1:6" ht="12.75" customHeight="1">
      <c r="A42" s="88" t="s">
        <v>21</v>
      </c>
      <c r="B42" s="19">
        <v>20</v>
      </c>
      <c r="C42" s="89">
        <v>20</v>
      </c>
      <c r="D42" s="90"/>
      <c r="E42" s="89">
        <f>C42+D42</f>
        <v>20</v>
      </c>
      <c r="F42" s="19" t="s">
        <v>3</v>
      </c>
    </row>
    <row r="43" spans="1:6" ht="12.75" customHeight="1">
      <c r="A43" s="88" t="s">
        <v>127</v>
      </c>
      <c r="B43" s="19">
        <v>24</v>
      </c>
      <c r="C43" s="89">
        <v>24</v>
      </c>
      <c r="D43" s="91"/>
      <c r="E43" s="89">
        <v>24</v>
      </c>
      <c r="F43" s="92" t="s">
        <v>1</v>
      </c>
    </row>
    <row r="44" spans="1:6" ht="12.75" customHeight="1">
      <c r="A44" s="88" t="s">
        <v>128</v>
      </c>
      <c r="B44" s="19">
        <v>35</v>
      </c>
      <c r="C44" s="89">
        <v>32.774000000000001</v>
      </c>
      <c r="D44" s="91">
        <v>6.36</v>
      </c>
      <c r="E44" s="89">
        <v>39.134</v>
      </c>
      <c r="F44" s="19" t="s">
        <v>1</v>
      </c>
    </row>
    <row r="45" spans="1:6" ht="12.75" customHeight="1" thickBot="1">
      <c r="A45" s="64"/>
      <c r="B45" s="64"/>
      <c r="C45" s="64"/>
      <c r="D45" s="81"/>
      <c r="E45" s="64"/>
      <c r="F45" s="64"/>
    </row>
    <row r="47" spans="1:6" ht="12.75" customHeight="1">
      <c r="A47" s="144"/>
      <c r="B47" s="144"/>
    </row>
    <row r="94" spans="1:1" ht="12.75" customHeight="1">
      <c r="A94" s="37"/>
    </row>
    <row r="104" spans="1:1" ht="12.75" customHeight="1">
      <c r="A104" s="4" t="s">
        <v>103</v>
      </c>
    </row>
  </sheetData>
  <mergeCells count="6">
    <mergeCell ref="F4:F9"/>
    <mergeCell ref="A47:B47"/>
    <mergeCell ref="B4:B9"/>
    <mergeCell ref="C4:C9"/>
    <mergeCell ref="D4:D9"/>
    <mergeCell ref="E4:E9"/>
  </mergeCells>
  <printOptions horizontalCentered="1" verticalCentered="1"/>
  <pageMargins left="0.25" right="0.25" top="0.75" bottom="0.75" header="0.3" footer="0.3"/>
  <pageSetup paperSize="9" scale="56" orientation="portrait" r:id="rId1"/>
  <headerFooter alignWithMargins="0"/>
  <ignoredErrors>
    <ignoredError sqref="C21" numberStoredAsText="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F104"/>
  <sheetViews>
    <sheetView showGridLines="0" zoomScaleNormal="100" workbookViewId="0">
      <selection activeCell="F41" sqref="F41"/>
    </sheetView>
  </sheetViews>
  <sheetFormatPr defaultColWidth="9.08984375" defaultRowHeight="12.5"/>
  <cols>
    <col min="1" max="1" width="18.08984375" style="4" customWidth="1"/>
    <col min="2" max="2" width="16.90625" style="4" customWidth="1"/>
    <col min="3" max="3" width="16.453125" style="4" customWidth="1"/>
    <col min="4" max="4" width="17.54296875" style="61" customWidth="1"/>
    <col min="5" max="5" width="14.08984375" style="4" customWidth="1"/>
    <col min="6" max="6" width="13.453125" style="4" customWidth="1"/>
    <col min="7" max="16384" width="9.08984375" style="4"/>
  </cols>
  <sheetData>
    <row r="1" spans="1:6" ht="12.75" customHeight="1">
      <c r="A1" s="60">
        <v>41684</v>
      </c>
    </row>
    <row r="2" spans="1:6" ht="12.75" customHeight="1">
      <c r="A2" s="5" t="s">
        <v>234</v>
      </c>
      <c r="B2" s="62"/>
      <c r="C2" s="62"/>
      <c r="D2" s="63"/>
      <c r="E2" s="62"/>
      <c r="F2" s="62"/>
    </row>
    <row r="3" spans="1:6" ht="12.75" customHeight="1" thickBot="1">
      <c r="A3" s="64"/>
      <c r="B3" s="64"/>
      <c r="C3" s="64"/>
      <c r="D3" s="81"/>
      <c r="E3" s="64"/>
      <c r="F3" s="64"/>
    </row>
    <row r="4" spans="1:6" ht="12.75" customHeight="1">
      <c r="A4" s="10"/>
      <c r="B4" s="141" t="s">
        <v>105</v>
      </c>
      <c r="C4" s="141" t="s">
        <v>106</v>
      </c>
      <c r="D4" s="145" t="s">
        <v>107</v>
      </c>
      <c r="E4" s="141" t="s">
        <v>108</v>
      </c>
      <c r="F4" s="141" t="s">
        <v>109</v>
      </c>
    </row>
    <row r="5" spans="1:6" ht="12.75" customHeight="1">
      <c r="B5" s="142"/>
      <c r="C5" s="142"/>
      <c r="D5" s="146"/>
      <c r="E5" s="142"/>
      <c r="F5" s="142"/>
    </row>
    <row r="6" spans="1:6" ht="12.75" customHeight="1">
      <c r="A6" s="8"/>
      <c r="B6" s="142"/>
      <c r="C6" s="142"/>
      <c r="D6" s="146"/>
      <c r="E6" s="142"/>
      <c r="F6" s="142"/>
    </row>
    <row r="7" spans="1:6" ht="12.75" customHeight="1">
      <c r="B7" s="142"/>
      <c r="C7" s="142"/>
      <c r="D7" s="146"/>
      <c r="E7" s="142"/>
      <c r="F7" s="142"/>
    </row>
    <row r="8" spans="1:6" ht="12.75" customHeight="1">
      <c r="A8" s="65" t="s">
        <v>0</v>
      </c>
      <c r="B8" s="142"/>
      <c r="C8" s="142"/>
      <c r="D8" s="146"/>
      <c r="E8" s="142"/>
      <c r="F8" s="142"/>
    </row>
    <row r="9" spans="1:6" ht="12.75" customHeight="1">
      <c r="A9" s="66"/>
      <c r="B9" s="143"/>
      <c r="C9" s="143"/>
      <c r="D9" s="147"/>
      <c r="E9" s="143"/>
      <c r="F9" s="143"/>
    </row>
    <row r="10" spans="1:6" ht="12.75" customHeight="1">
      <c r="E10" s="69"/>
    </row>
    <row r="11" spans="1:6" ht="12.75" customHeight="1">
      <c r="A11" s="88" t="s">
        <v>110</v>
      </c>
      <c r="B11" s="19">
        <v>30</v>
      </c>
      <c r="C11" s="89">
        <v>30</v>
      </c>
      <c r="D11" s="90"/>
      <c r="E11" s="89">
        <f xml:space="preserve"> C11 + D11</f>
        <v>30</v>
      </c>
      <c r="F11" s="19" t="s">
        <v>1</v>
      </c>
    </row>
    <row r="12" spans="1:6" ht="13">
      <c r="A12" s="65" t="s">
        <v>2</v>
      </c>
      <c r="B12" s="19">
        <v>25</v>
      </c>
      <c r="C12" s="89">
        <v>25</v>
      </c>
      <c r="D12" s="90"/>
      <c r="E12" s="89">
        <f xml:space="preserve"> C12 + D12</f>
        <v>25</v>
      </c>
      <c r="F12" s="19" t="s">
        <v>3</v>
      </c>
    </row>
    <row r="13" spans="1:6" ht="15">
      <c r="A13" s="65" t="s">
        <v>111</v>
      </c>
      <c r="B13" s="19" t="s">
        <v>26</v>
      </c>
      <c r="C13" s="89">
        <v>33.99</v>
      </c>
      <c r="D13" s="90"/>
      <c r="E13" s="89">
        <f xml:space="preserve"> C13 + D13</f>
        <v>33.99</v>
      </c>
      <c r="F13" s="19" t="s">
        <v>1</v>
      </c>
    </row>
    <row r="14" spans="1:6" ht="13">
      <c r="A14" s="88" t="s">
        <v>5</v>
      </c>
      <c r="B14" s="19">
        <v>16.5</v>
      </c>
      <c r="C14" s="89">
        <v>16.5</v>
      </c>
      <c r="D14" s="91">
        <v>11.14</v>
      </c>
      <c r="E14" s="89">
        <f xml:space="preserve"> C14 + D14</f>
        <v>27.64</v>
      </c>
      <c r="F14" s="19" t="s">
        <v>1</v>
      </c>
    </row>
    <row r="15" spans="1:6" ht="15">
      <c r="A15" s="65" t="s">
        <v>112</v>
      </c>
      <c r="B15" s="19">
        <v>20</v>
      </c>
      <c r="C15" s="89">
        <v>20</v>
      </c>
      <c r="D15" s="91"/>
      <c r="E15" s="89">
        <v>20</v>
      </c>
      <c r="F15" s="19" t="s">
        <v>1</v>
      </c>
    </row>
    <row r="16" spans="1:6" ht="13">
      <c r="A16" s="88" t="s">
        <v>6</v>
      </c>
      <c r="B16" s="19">
        <v>19</v>
      </c>
      <c r="C16" s="89">
        <v>19</v>
      </c>
      <c r="D16" s="91"/>
      <c r="E16" s="89">
        <f xml:space="preserve"> C16 + D16</f>
        <v>19</v>
      </c>
      <c r="F16" s="19" t="s">
        <v>1</v>
      </c>
    </row>
    <row r="17" spans="1:6" ht="13">
      <c r="A17" s="88" t="s">
        <v>7</v>
      </c>
      <c r="B17" s="19">
        <v>25</v>
      </c>
      <c r="C17" s="89">
        <v>25</v>
      </c>
      <c r="D17" s="91"/>
      <c r="E17" s="89">
        <f xml:space="preserve"> C17 + D17</f>
        <v>25</v>
      </c>
      <c r="F17" s="19" t="s">
        <v>3</v>
      </c>
    </row>
    <row r="18" spans="1:6" ht="15">
      <c r="A18" s="65" t="s">
        <v>113</v>
      </c>
      <c r="B18" s="19">
        <v>21</v>
      </c>
      <c r="C18" s="89">
        <v>21</v>
      </c>
      <c r="D18" s="91"/>
      <c r="E18" s="89">
        <f xml:space="preserve"> C18 + D18</f>
        <v>21</v>
      </c>
      <c r="F18" s="19"/>
    </row>
    <row r="19" spans="1:6" ht="13">
      <c r="A19" s="88" t="s">
        <v>8</v>
      </c>
      <c r="B19" s="19">
        <v>26</v>
      </c>
      <c r="C19" s="89">
        <v>26</v>
      </c>
      <c r="D19" s="91"/>
      <c r="E19" s="89">
        <f xml:space="preserve"> C19 + D19</f>
        <v>26</v>
      </c>
      <c r="F19" s="19" t="s">
        <v>3</v>
      </c>
    </row>
    <row r="20" spans="1:6" ht="15">
      <c r="A20" s="88" t="s">
        <v>114</v>
      </c>
      <c r="B20" s="19">
        <v>34.43</v>
      </c>
      <c r="C20" s="89">
        <v>34.43</v>
      </c>
      <c r="D20" s="91"/>
      <c r="E20" s="89">
        <f xml:space="preserve"> C20 + D20</f>
        <v>34.43</v>
      </c>
      <c r="F20" s="19" t="s">
        <v>1</v>
      </c>
    </row>
    <row r="21" spans="1:6" ht="15">
      <c r="A21" s="65" t="s">
        <v>115</v>
      </c>
      <c r="B21" s="19" t="s">
        <v>47</v>
      </c>
      <c r="C21" s="89" t="s">
        <v>48</v>
      </c>
      <c r="D21" s="91">
        <v>14.35</v>
      </c>
      <c r="E21" s="89">
        <v>30.175000000000001</v>
      </c>
      <c r="F21" s="19" t="s">
        <v>3</v>
      </c>
    </row>
    <row r="22" spans="1:6" ht="13">
      <c r="A22" s="88" t="s">
        <v>29</v>
      </c>
      <c r="B22" s="19">
        <v>20</v>
      </c>
      <c r="C22" s="89">
        <v>20</v>
      </c>
      <c r="D22" s="91"/>
      <c r="E22" s="89">
        <v>20</v>
      </c>
      <c r="F22" s="19" t="s">
        <v>1</v>
      </c>
    </row>
    <row r="23" spans="1:6" ht="15">
      <c r="A23" s="88" t="s">
        <v>116</v>
      </c>
      <c r="B23" s="19">
        <v>19</v>
      </c>
      <c r="C23" s="89">
        <v>19</v>
      </c>
      <c r="D23" s="91"/>
      <c r="E23" s="89">
        <f xml:space="preserve"> C23 + D23</f>
        <v>19</v>
      </c>
      <c r="F23" s="19" t="s">
        <v>1</v>
      </c>
    </row>
    <row r="24" spans="1:6" ht="13">
      <c r="A24" s="88" t="s">
        <v>9</v>
      </c>
      <c r="B24" s="19">
        <v>20</v>
      </c>
      <c r="C24" s="89">
        <v>20</v>
      </c>
      <c r="D24" s="91"/>
      <c r="E24" s="89">
        <f xml:space="preserve"> C24 + D24</f>
        <v>20</v>
      </c>
      <c r="F24" s="19" t="s">
        <v>3</v>
      </c>
    </row>
    <row r="25" spans="1:6" ht="13">
      <c r="A25" s="88" t="s">
        <v>10</v>
      </c>
      <c r="B25" s="19">
        <v>12.5</v>
      </c>
      <c r="C25" s="89">
        <v>12.5</v>
      </c>
      <c r="D25" s="91"/>
      <c r="E25" s="89">
        <f xml:space="preserve"> C25 + D25</f>
        <v>12.5</v>
      </c>
      <c r="F25" s="19" t="s">
        <v>1</v>
      </c>
    </row>
    <row r="26" spans="1:6" ht="15">
      <c r="A26" s="88" t="s">
        <v>212</v>
      </c>
      <c r="B26" s="19">
        <v>24</v>
      </c>
      <c r="C26" s="89">
        <v>24</v>
      </c>
      <c r="D26" s="91">
        <v>0</v>
      </c>
      <c r="E26" s="89">
        <v>24</v>
      </c>
      <c r="F26" s="19" t="s">
        <v>1</v>
      </c>
    </row>
    <row r="27" spans="1:6" ht="15">
      <c r="A27" s="88" t="s">
        <v>213</v>
      </c>
      <c r="B27" s="19">
        <v>27.5</v>
      </c>
      <c r="C27" s="89">
        <v>27.5</v>
      </c>
      <c r="D27" s="91"/>
      <c r="E27" s="89">
        <f xml:space="preserve"> C27 + D27</f>
        <v>27.5</v>
      </c>
      <c r="F27" s="19" t="s">
        <v>3</v>
      </c>
    </row>
    <row r="28" spans="1:6" ht="13">
      <c r="A28" s="88" t="s">
        <v>11</v>
      </c>
      <c r="B28" s="19">
        <v>30</v>
      </c>
      <c r="C28" s="89">
        <v>27.99</v>
      </c>
      <c r="D28" s="91">
        <v>11.55</v>
      </c>
      <c r="E28" s="89">
        <v>39.54</v>
      </c>
      <c r="F28" s="19" t="s">
        <v>1</v>
      </c>
    </row>
    <row r="29" spans="1:6" ht="13">
      <c r="A29" s="88" t="s">
        <v>12</v>
      </c>
      <c r="B29" s="19">
        <v>22</v>
      </c>
      <c r="C29" s="89">
        <v>22</v>
      </c>
      <c r="D29" s="91">
        <v>2.2000000000000002</v>
      </c>
      <c r="E29" s="89">
        <f xml:space="preserve"> C29 + D29</f>
        <v>24.2</v>
      </c>
      <c r="F29" s="19" t="s">
        <v>1</v>
      </c>
    </row>
    <row r="30" spans="1:6" ht="15">
      <c r="A30" s="88" t="s">
        <v>235</v>
      </c>
      <c r="B30" s="19" t="s">
        <v>51</v>
      </c>
      <c r="C30" s="89">
        <v>22.05</v>
      </c>
      <c r="D30" s="91">
        <v>6.75</v>
      </c>
      <c r="E30" s="89">
        <f xml:space="preserve"> C30 + D30</f>
        <v>28.8</v>
      </c>
      <c r="F30" s="19" t="s">
        <v>1</v>
      </c>
    </row>
    <row r="31" spans="1:6" ht="13">
      <c r="A31" s="88" t="s">
        <v>49</v>
      </c>
      <c r="B31" s="19">
        <v>30</v>
      </c>
      <c r="C31" s="89">
        <v>30</v>
      </c>
      <c r="D31" s="91"/>
      <c r="E31" s="89">
        <f xml:space="preserve"> C31 + D31</f>
        <v>30</v>
      </c>
      <c r="F31" s="19" t="s">
        <v>1</v>
      </c>
    </row>
    <row r="32" spans="1:6" ht="15">
      <c r="A32" s="88" t="s">
        <v>236</v>
      </c>
      <c r="B32" s="19">
        <v>25</v>
      </c>
      <c r="C32" s="89">
        <v>25</v>
      </c>
      <c r="D32" s="91"/>
      <c r="E32" s="89">
        <f xml:space="preserve"> C32 + D32</f>
        <v>25</v>
      </c>
      <c r="F32" s="19" t="s">
        <v>1</v>
      </c>
    </row>
    <row r="33" spans="1:6" ht="15">
      <c r="A33" s="88" t="s">
        <v>237</v>
      </c>
      <c r="B33" s="19">
        <v>28</v>
      </c>
      <c r="C33" s="89">
        <v>28</v>
      </c>
      <c r="D33" s="91"/>
      <c r="E33" s="89">
        <v>28</v>
      </c>
      <c r="F33" s="19" t="s">
        <v>3</v>
      </c>
    </row>
    <row r="34" spans="1:6" ht="13">
      <c r="A34" s="88" t="s">
        <v>16</v>
      </c>
      <c r="B34" s="19">
        <v>28</v>
      </c>
      <c r="C34" s="89">
        <v>28</v>
      </c>
      <c r="D34" s="91"/>
      <c r="E34" s="89">
        <f xml:space="preserve"> C34 + D34</f>
        <v>28</v>
      </c>
      <c r="F34" s="19" t="s">
        <v>1</v>
      </c>
    </row>
    <row r="35" spans="1:6" ht="15">
      <c r="A35" s="88" t="s">
        <v>238</v>
      </c>
      <c r="B35" s="19">
        <v>19</v>
      </c>
      <c r="C35" s="89">
        <v>19</v>
      </c>
      <c r="D35" s="91"/>
      <c r="E35" s="89">
        <f xml:space="preserve"> C35 + D35</f>
        <v>19</v>
      </c>
      <c r="F35" s="19" t="s">
        <v>3</v>
      </c>
    </row>
    <row r="36" spans="1:6" ht="15">
      <c r="A36" s="88" t="s">
        <v>239</v>
      </c>
      <c r="B36" s="19">
        <v>25</v>
      </c>
      <c r="C36" s="89">
        <v>27</v>
      </c>
      <c r="D36" s="91">
        <v>1.5</v>
      </c>
      <c r="E36" s="89">
        <v>28.5</v>
      </c>
      <c r="F36" s="19" t="s">
        <v>1</v>
      </c>
    </row>
    <row r="37" spans="1:6" ht="13">
      <c r="A37" s="88" t="s">
        <v>18</v>
      </c>
      <c r="B37" s="19">
        <v>19</v>
      </c>
      <c r="C37" s="89">
        <v>19</v>
      </c>
      <c r="D37" s="91"/>
      <c r="E37" s="89">
        <f xml:space="preserve"> C37 + D37</f>
        <v>19</v>
      </c>
      <c r="F37" s="19" t="s">
        <v>3</v>
      </c>
    </row>
    <row r="38" spans="1:6" ht="13">
      <c r="A38" s="88" t="s">
        <v>50</v>
      </c>
      <c r="B38" s="19">
        <v>20</v>
      </c>
      <c r="C38" s="89">
        <v>20</v>
      </c>
      <c r="D38" s="91"/>
      <c r="E38" s="89">
        <f xml:space="preserve"> C38 + D38</f>
        <v>20</v>
      </c>
      <c r="F38" s="19"/>
    </row>
    <row r="39" spans="1:6" ht="13">
      <c r="A39" s="88" t="s">
        <v>19</v>
      </c>
      <c r="B39" s="19">
        <v>30</v>
      </c>
      <c r="C39" s="89">
        <v>30</v>
      </c>
      <c r="D39" s="91"/>
      <c r="E39" s="89">
        <f xml:space="preserve"> C39 + D39</f>
        <v>30</v>
      </c>
      <c r="F39" s="19" t="s">
        <v>1</v>
      </c>
    </row>
    <row r="40" spans="1:6" ht="13">
      <c r="A40" s="88" t="s">
        <v>20</v>
      </c>
      <c r="B40" s="19">
        <v>26.3</v>
      </c>
      <c r="C40" s="89">
        <v>26.3</v>
      </c>
      <c r="D40" s="91"/>
      <c r="E40" s="89">
        <f xml:space="preserve"> C40 + D40</f>
        <v>26.3</v>
      </c>
      <c r="F40" s="19" t="s">
        <v>3</v>
      </c>
    </row>
    <row r="41" spans="1:6" ht="15">
      <c r="A41" s="88" t="s">
        <v>240</v>
      </c>
      <c r="B41" s="19">
        <v>8.5</v>
      </c>
      <c r="C41" s="89">
        <f>100*B41/(100+B41+8*(100/100+119/100+10.53/100))</f>
        <v>6.700172785632307</v>
      </c>
      <c r="D41" s="91">
        <f>100*(8*(100/100+119/100+10.53/100))/(100+8.5+8*(100/100+119/100+10.53/100))</f>
        <v>14.474265030458197</v>
      </c>
      <c r="E41" s="89">
        <f>C41+D41</f>
        <v>21.174437816090503</v>
      </c>
      <c r="F41" s="19" t="s">
        <v>3</v>
      </c>
    </row>
    <row r="42" spans="1:6" ht="13">
      <c r="A42" s="88" t="s">
        <v>21</v>
      </c>
      <c r="B42" s="19">
        <v>20</v>
      </c>
      <c r="C42" s="89">
        <v>20</v>
      </c>
      <c r="D42" s="90"/>
      <c r="E42" s="89">
        <f>C42+D42</f>
        <v>20</v>
      </c>
      <c r="F42" s="19" t="s">
        <v>3</v>
      </c>
    </row>
    <row r="43" spans="1:6" ht="15">
      <c r="A43" s="88" t="s">
        <v>241</v>
      </c>
      <c r="B43" s="19">
        <v>26</v>
      </c>
      <c r="C43" s="89">
        <v>26</v>
      </c>
      <c r="D43" s="91"/>
      <c r="E43" s="89">
        <v>26</v>
      </c>
      <c r="F43" s="92" t="s">
        <v>1</v>
      </c>
    </row>
    <row r="44" spans="1:6" ht="15">
      <c r="A44" s="88" t="s">
        <v>242</v>
      </c>
      <c r="B44" s="19">
        <v>35</v>
      </c>
      <c r="C44" s="89">
        <f>B44-B44/100*D44</f>
        <v>32.746000000000002</v>
      </c>
      <c r="D44" s="91">
        <v>6.44</v>
      </c>
      <c r="E44" s="89">
        <f>C44+D44</f>
        <v>39.186</v>
      </c>
      <c r="F44" s="19" t="s">
        <v>1</v>
      </c>
    </row>
    <row r="45" spans="1:6" ht="13" thickBot="1">
      <c r="A45" s="64"/>
      <c r="B45" s="64"/>
      <c r="C45" s="64"/>
      <c r="D45" s="81"/>
      <c r="E45" s="64"/>
      <c r="F45" s="64"/>
    </row>
    <row r="47" spans="1:6">
      <c r="A47" s="144"/>
      <c r="B47" s="144"/>
    </row>
    <row r="94" spans="1:1">
      <c r="A94" s="37"/>
    </row>
    <row r="104" spans="1:1">
      <c r="A104" s="4" t="s">
        <v>103</v>
      </c>
    </row>
  </sheetData>
  <mergeCells count="6">
    <mergeCell ref="F4:F9"/>
    <mergeCell ref="A47:B47"/>
    <mergeCell ref="B4:B9"/>
    <mergeCell ref="C4:C9"/>
    <mergeCell ref="D4:D9"/>
    <mergeCell ref="E4:E9"/>
  </mergeCells>
  <printOptions horizontalCentered="1" verticalCentered="1"/>
  <pageMargins left="0.25" right="0.25" top="0.75" bottom="0.75" header="0.3" footer="0.3"/>
  <pageSetup paperSize="9" scale="62"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F104"/>
  <sheetViews>
    <sheetView showGridLines="0" zoomScaleNormal="100" workbookViewId="0">
      <selection activeCell="F41" sqref="F41"/>
    </sheetView>
  </sheetViews>
  <sheetFormatPr defaultColWidth="9.08984375" defaultRowHeight="12.5"/>
  <cols>
    <col min="1" max="1" width="18.08984375" style="4" customWidth="1"/>
    <col min="2" max="2" width="16.90625" style="4" customWidth="1"/>
    <col min="3" max="3" width="16.453125" style="4" customWidth="1"/>
    <col min="4" max="4" width="17.54296875" style="61" customWidth="1"/>
    <col min="5" max="5" width="10" style="4" customWidth="1"/>
    <col min="6" max="6" width="11.08984375" style="4" customWidth="1"/>
    <col min="7" max="16384" width="9.08984375" style="4"/>
  </cols>
  <sheetData>
    <row r="1" spans="1:6" ht="13">
      <c r="A1" s="60">
        <v>41684</v>
      </c>
    </row>
    <row r="2" spans="1:6" ht="15">
      <c r="A2" s="5" t="s">
        <v>233</v>
      </c>
      <c r="B2" s="62"/>
      <c r="C2" s="62"/>
      <c r="D2" s="63"/>
      <c r="E2" s="62"/>
      <c r="F2" s="62"/>
    </row>
    <row r="3" spans="1:6" ht="12.75" customHeight="1" thickBot="1">
      <c r="A3" s="64"/>
      <c r="B3" s="64"/>
      <c r="C3" s="64"/>
      <c r="D3" s="81"/>
      <c r="E3" s="64"/>
      <c r="F3" s="64"/>
    </row>
    <row r="4" spans="1:6" ht="12.75" customHeight="1">
      <c r="A4" s="10"/>
      <c r="B4" s="141" t="s">
        <v>105</v>
      </c>
      <c r="C4" s="141" t="s">
        <v>106</v>
      </c>
      <c r="D4" s="145" t="s">
        <v>107</v>
      </c>
      <c r="E4" s="141" t="s">
        <v>108</v>
      </c>
      <c r="F4" s="141" t="s">
        <v>109</v>
      </c>
    </row>
    <row r="5" spans="1:6" ht="12.75" customHeight="1">
      <c r="B5" s="142"/>
      <c r="C5" s="142"/>
      <c r="D5" s="146"/>
      <c r="E5" s="142"/>
      <c r="F5" s="142"/>
    </row>
    <row r="6" spans="1:6" ht="12.75" customHeight="1">
      <c r="A6" s="8"/>
      <c r="B6" s="142"/>
      <c r="C6" s="142"/>
      <c r="D6" s="146"/>
      <c r="E6" s="142"/>
      <c r="F6" s="142"/>
    </row>
    <row r="7" spans="1:6" ht="12.75" customHeight="1">
      <c r="B7" s="142"/>
      <c r="C7" s="142"/>
      <c r="D7" s="146"/>
      <c r="E7" s="142"/>
      <c r="F7" s="142"/>
    </row>
    <row r="8" spans="1:6" ht="12.75" customHeight="1">
      <c r="A8" s="65" t="s">
        <v>0</v>
      </c>
      <c r="B8" s="142"/>
      <c r="C8" s="142"/>
      <c r="D8" s="146"/>
      <c r="E8" s="142"/>
      <c r="F8" s="142"/>
    </row>
    <row r="9" spans="1:6" ht="12.75" customHeight="1">
      <c r="A9" s="66"/>
      <c r="B9" s="143"/>
      <c r="C9" s="143"/>
      <c r="D9" s="147"/>
      <c r="E9" s="143"/>
      <c r="F9" s="143"/>
    </row>
    <row r="10" spans="1:6" ht="12.75" customHeight="1">
      <c r="E10" s="69"/>
    </row>
    <row r="11" spans="1:6" ht="12.75" customHeight="1">
      <c r="A11" s="65" t="s">
        <v>110</v>
      </c>
      <c r="B11" s="69">
        <v>30</v>
      </c>
      <c r="C11" s="70">
        <v>30</v>
      </c>
      <c r="D11" s="71"/>
      <c r="E11" s="70">
        <f xml:space="preserve"> C11 + D11</f>
        <v>30</v>
      </c>
      <c r="F11" s="69" t="s">
        <v>1</v>
      </c>
    </row>
    <row r="12" spans="1:6" ht="13">
      <c r="A12" s="65" t="s">
        <v>2</v>
      </c>
      <c r="B12" s="69">
        <v>25</v>
      </c>
      <c r="C12" s="70">
        <v>25</v>
      </c>
      <c r="D12" s="71"/>
      <c r="E12" s="70">
        <f xml:space="preserve"> C12 + D12</f>
        <v>25</v>
      </c>
      <c r="F12" s="38" t="s">
        <v>3</v>
      </c>
    </row>
    <row r="13" spans="1:6" ht="15">
      <c r="A13" s="65" t="s">
        <v>111</v>
      </c>
      <c r="B13" s="83" t="s">
        <v>26</v>
      </c>
      <c r="C13" s="70">
        <v>33.99</v>
      </c>
      <c r="D13" s="71"/>
      <c r="E13" s="70">
        <f xml:space="preserve"> C13 + D13</f>
        <v>33.99</v>
      </c>
      <c r="F13" s="69" t="s">
        <v>1</v>
      </c>
    </row>
    <row r="14" spans="1:6" ht="13">
      <c r="A14" s="65" t="s">
        <v>5</v>
      </c>
      <c r="B14" s="69">
        <v>18</v>
      </c>
      <c r="C14" s="70">
        <v>18</v>
      </c>
      <c r="D14" s="72">
        <v>11.36</v>
      </c>
      <c r="E14" s="70">
        <f xml:space="preserve"> C14 + D14</f>
        <v>29.36</v>
      </c>
      <c r="F14" s="38" t="s">
        <v>1</v>
      </c>
    </row>
    <row r="15" spans="1:6" ht="15">
      <c r="A15" s="65" t="s">
        <v>112</v>
      </c>
      <c r="B15" s="69">
        <v>17</v>
      </c>
      <c r="C15" s="70">
        <v>17</v>
      </c>
      <c r="D15" s="72"/>
      <c r="E15" s="70">
        <v>17</v>
      </c>
      <c r="F15" s="38" t="s">
        <v>1</v>
      </c>
    </row>
    <row r="16" spans="1:6" ht="13">
      <c r="A16" s="65" t="s">
        <v>6</v>
      </c>
      <c r="B16" s="69">
        <v>19</v>
      </c>
      <c r="C16" s="70">
        <v>19</v>
      </c>
      <c r="D16" s="72"/>
      <c r="E16" s="70">
        <f xml:space="preserve"> C16 + D16</f>
        <v>19</v>
      </c>
      <c r="F16" s="38" t="s">
        <v>1</v>
      </c>
    </row>
    <row r="17" spans="1:6" ht="13">
      <c r="A17" s="65" t="s">
        <v>7</v>
      </c>
      <c r="B17" s="69">
        <v>25</v>
      </c>
      <c r="C17" s="70">
        <v>25</v>
      </c>
      <c r="D17" s="72"/>
      <c r="E17" s="70">
        <f xml:space="preserve"> C17 + D17</f>
        <v>25</v>
      </c>
      <c r="F17" s="38" t="s">
        <v>3</v>
      </c>
    </row>
    <row r="18" spans="1:6" ht="15">
      <c r="A18" s="65" t="s">
        <v>113</v>
      </c>
      <c r="B18" s="69">
        <v>21</v>
      </c>
      <c r="C18" s="70">
        <v>21</v>
      </c>
      <c r="D18" s="72"/>
      <c r="E18" s="70">
        <f xml:space="preserve"> C18 + D18</f>
        <v>21</v>
      </c>
      <c r="F18" s="38"/>
    </row>
    <row r="19" spans="1:6" ht="13">
      <c r="A19" s="65" t="s">
        <v>8</v>
      </c>
      <c r="B19" s="69">
        <v>26</v>
      </c>
      <c r="C19" s="70">
        <v>26</v>
      </c>
      <c r="D19" s="72"/>
      <c r="E19" s="70">
        <f xml:space="preserve"> C19 + D19</f>
        <v>26</v>
      </c>
      <c r="F19" s="38" t="s">
        <v>3</v>
      </c>
    </row>
    <row r="20" spans="1:6" ht="15">
      <c r="A20" s="65" t="s">
        <v>114</v>
      </c>
      <c r="B20" s="79">
        <v>34.43</v>
      </c>
      <c r="C20" s="70">
        <v>34.43</v>
      </c>
      <c r="D20" s="72"/>
      <c r="E20" s="70">
        <f xml:space="preserve"> C20 + D20</f>
        <v>34.43</v>
      </c>
      <c r="F20" s="38" t="s">
        <v>1</v>
      </c>
    </row>
    <row r="21" spans="1:6" ht="15">
      <c r="A21" s="65" t="s">
        <v>115</v>
      </c>
      <c r="B21" s="79" t="s">
        <v>47</v>
      </c>
      <c r="C21" s="70" t="s">
        <v>48</v>
      </c>
      <c r="D21" s="72">
        <v>14.35</v>
      </c>
      <c r="E21" s="70">
        <v>30.175000000000001</v>
      </c>
      <c r="F21" s="79" t="s">
        <v>3</v>
      </c>
    </row>
    <row r="22" spans="1:6" ht="13">
      <c r="A22" s="65" t="s">
        <v>29</v>
      </c>
      <c r="B22" s="69">
        <v>24</v>
      </c>
      <c r="C22" s="70">
        <v>24</v>
      </c>
      <c r="D22" s="72"/>
      <c r="E22" s="70">
        <f xml:space="preserve"> C22 + D22</f>
        <v>24</v>
      </c>
      <c r="F22" s="38" t="s">
        <v>1</v>
      </c>
    </row>
    <row r="23" spans="1:6" ht="15">
      <c r="A23" s="65" t="s">
        <v>116</v>
      </c>
      <c r="B23" s="69">
        <v>19</v>
      </c>
      <c r="C23" s="70">
        <v>19</v>
      </c>
      <c r="D23" s="72"/>
      <c r="E23" s="70">
        <f xml:space="preserve"> C23 + D23</f>
        <v>19</v>
      </c>
      <c r="F23" s="69" t="s">
        <v>1</v>
      </c>
    </row>
    <row r="24" spans="1:6" ht="13">
      <c r="A24" s="65" t="s">
        <v>9</v>
      </c>
      <c r="B24" s="69">
        <v>18</v>
      </c>
      <c r="C24" s="70">
        <v>18</v>
      </c>
      <c r="D24" s="72"/>
      <c r="E24" s="70">
        <f xml:space="preserve"> C24 + D24</f>
        <v>18</v>
      </c>
      <c r="F24" s="38" t="s">
        <v>3</v>
      </c>
    </row>
    <row r="25" spans="1:6" ht="13">
      <c r="A25" s="78" t="s">
        <v>10</v>
      </c>
      <c r="B25" s="69">
        <v>12.5</v>
      </c>
      <c r="C25" s="70">
        <v>12.5</v>
      </c>
      <c r="D25" s="72"/>
      <c r="E25" s="70">
        <f xml:space="preserve"> C25 + D25</f>
        <v>12.5</v>
      </c>
      <c r="F25" s="38" t="s">
        <v>1</v>
      </c>
    </row>
    <row r="26" spans="1:6" ht="15">
      <c r="A26" s="78" t="s">
        <v>212</v>
      </c>
      <c r="B26" s="69">
        <v>25</v>
      </c>
      <c r="C26" s="70">
        <v>25</v>
      </c>
      <c r="D26" s="72">
        <v>0</v>
      </c>
      <c r="E26" s="70">
        <v>25</v>
      </c>
      <c r="F26" s="38" t="s">
        <v>1</v>
      </c>
    </row>
    <row r="27" spans="1:6" ht="15">
      <c r="A27" s="65" t="s">
        <v>213</v>
      </c>
      <c r="B27" s="69">
        <v>27.5</v>
      </c>
      <c r="C27" s="70">
        <v>27.5</v>
      </c>
      <c r="D27" s="72"/>
      <c r="E27" s="70">
        <f xml:space="preserve"> C27 + D27</f>
        <v>27.5</v>
      </c>
      <c r="F27" s="38" t="s">
        <v>3</v>
      </c>
    </row>
    <row r="28" spans="1:6" ht="13">
      <c r="A28" s="65" t="s">
        <v>11</v>
      </c>
      <c r="B28" s="69">
        <v>30</v>
      </c>
      <c r="C28" s="70">
        <v>27.99</v>
      </c>
      <c r="D28" s="87">
        <v>11.55</v>
      </c>
      <c r="E28" s="70">
        <v>39.54</v>
      </c>
      <c r="F28" s="38" t="s">
        <v>1</v>
      </c>
    </row>
    <row r="29" spans="1:6" ht="13">
      <c r="A29" s="65" t="s">
        <v>12</v>
      </c>
      <c r="B29" s="69">
        <v>22</v>
      </c>
      <c r="C29" s="70">
        <v>22</v>
      </c>
      <c r="D29" s="72">
        <v>2.2000000000000002</v>
      </c>
      <c r="E29" s="70">
        <f t="shared" ref="E29:E40" si="0" xml:space="preserve"> C29 + D29</f>
        <v>24.2</v>
      </c>
      <c r="F29" s="38" t="s">
        <v>1</v>
      </c>
    </row>
    <row r="30" spans="1:6" ht="13">
      <c r="A30" s="65" t="s">
        <v>13</v>
      </c>
      <c r="B30" s="38" t="s">
        <v>46</v>
      </c>
      <c r="C30" s="70">
        <v>21.84</v>
      </c>
      <c r="D30" s="72">
        <v>6.75</v>
      </c>
      <c r="E30" s="70">
        <f t="shared" si="0"/>
        <v>28.59</v>
      </c>
      <c r="F30" s="38" t="s">
        <v>1</v>
      </c>
    </row>
    <row r="31" spans="1:6" ht="13">
      <c r="A31" s="65" t="s">
        <v>49</v>
      </c>
      <c r="B31" s="69">
        <v>30</v>
      </c>
      <c r="C31" s="70">
        <v>30</v>
      </c>
      <c r="D31" s="72"/>
      <c r="E31" s="70">
        <f t="shared" si="0"/>
        <v>30</v>
      </c>
      <c r="F31" s="38" t="s">
        <v>1</v>
      </c>
    </row>
    <row r="32" spans="1:6" ht="15">
      <c r="A32" s="65" t="s">
        <v>224</v>
      </c>
      <c r="B32" s="69">
        <v>25.5</v>
      </c>
      <c r="C32" s="70">
        <v>25.5</v>
      </c>
      <c r="D32" s="72"/>
      <c r="E32" s="70">
        <f t="shared" si="0"/>
        <v>25.5</v>
      </c>
      <c r="F32" s="38" t="s">
        <v>1</v>
      </c>
    </row>
    <row r="33" spans="1:6" ht="15">
      <c r="A33" s="65" t="s">
        <v>225</v>
      </c>
      <c r="B33" s="69">
        <v>30</v>
      </c>
      <c r="C33" s="70">
        <v>30</v>
      </c>
      <c r="D33" s="72"/>
      <c r="E33" s="70">
        <f t="shared" si="0"/>
        <v>30</v>
      </c>
      <c r="F33" s="38" t="s">
        <v>3</v>
      </c>
    </row>
    <row r="34" spans="1:6" ht="13">
      <c r="A34" s="65" t="s">
        <v>16</v>
      </c>
      <c r="B34" s="69">
        <v>28</v>
      </c>
      <c r="C34" s="70">
        <v>28</v>
      </c>
      <c r="D34" s="72"/>
      <c r="E34" s="70">
        <f t="shared" si="0"/>
        <v>28</v>
      </c>
      <c r="F34" s="38" t="s">
        <v>1</v>
      </c>
    </row>
    <row r="35" spans="1:6" ht="15">
      <c r="A35" s="65" t="s">
        <v>226</v>
      </c>
      <c r="B35" s="69">
        <v>19</v>
      </c>
      <c r="C35" s="70">
        <v>19</v>
      </c>
      <c r="D35" s="72"/>
      <c r="E35" s="70">
        <f t="shared" si="0"/>
        <v>19</v>
      </c>
      <c r="F35" s="38" t="s">
        <v>3</v>
      </c>
    </row>
    <row r="36" spans="1:6" ht="15">
      <c r="A36" s="65" t="s">
        <v>229</v>
      </c>
      <c r="B36" s="69">
        <v>25</v>
      </c>
      <c r="C36" s="70">
        <v>25</v>
      </c>
      <c r="D36" s="72">
        <v>1.5</v>
      </c>
      <c r="E36" s="70">
        <f t="shared" si="0"/>
        <v>26.5</v>
      </c>
      <c r="F36" s="69" t="s">
        <v>1</v>
      </c>
    </row>
    <row r="37" spans="1:6" ht="13">
      <c r="A37" s="65" t="s">
        <v>18</v>
      </c>
      <c r="B37" s="69">
        <v>19</v>
      </c>
      <c r="C37" s="70">
        <v>19</v>
      </c>
      <c r="D37" s="72"/>
      <c r="E37" s="70">
        <f t="shared" si="0"/>
        <v>19</v>
      </c>
      <c r="F37" s="38" t="s">
        <v>3</v>
      </c>
    </row>
    <row r="38" spans="1:6" ht="13">
      <c r="A38" s="65" t="s">
        <v>50</v>
      </c>
      <c r="B38" s="69">
        <v>20</v>
      </c>
      <c r="C38" s="70">
        <v>20</v>
      </c>
      <c r="D38" s="72"/>
      <c r="E38" s="70">
        <f t="shared" si="0"/>
        <v>20</v>
      </c>
      <c r="F38" s="38"/>
    </row>
    <row r="39" spans="1:6" ht="13">
      <c r="A39" s="65" t="s">
        <v>19</v>
      </c>
      <c r="B39" s="69">
        <v>30</v>
      </c>
      <c r="C39" s="70">
        <v>30</v>
      </c>
      <c r="D39" s="72"/>
      <c r="E39" s="70">
        <f t="shared" si="0"/>
        <v>30</v>
      </c>
      <c r="F39" s="38" t="s">
        <v>1</v>
      </c>
    </row>
    <row r="40" spans="1:6" ht="13">
      <c r="A40" s="65" t="s">
        <v>20</v>
      </c>
      <c r="B40" s="69">
        <v>26.3</v>
      </c>
      <c r="C40" s="70">
        <v>26.3</v>
      </c>
      <c r="D40" s="72"/>
      <c r="E40" s="70">
        <f t="shared" si="0"/>
        <v>26.3</v>
      </c>
      <c r="F40" s="38" t="s">
        <v>3</v>
      </c>
    </row>
    <row r="41" spans="1:6" ht="15">
      <c r="A41" s="65" t="s">
        <v>230</v>
      </c>
      <c r="B41" s="69">
        <v>8.5</v>
      </c>
      <c r="C41" s="70">
        <f>100*B41/(100+B41+8*(100/100+119/100+10.53/100))</f>
        <v>6.700172785632307</v>
      </c>
      <c r="D41" s="72">
        <f>100*(8*(100/100+119/100+10.53/100))/(100+8.5+8*(100/100+119/100+10.53/100))</f>
        <v>14.474265030458197</v>
      </c>
      <c r="E41" s="70">
        <f>C41+D41</f>
        <v>21.174437816090503</v>
      </c>
      <c r="F41" s="69" t="s">
        <v>3</v>
      </c>
    </row>
    <row r="42" spans="1:6" ht="13">
      <c r="A42" s="65" t="s">
        <v>21</v>
      </c>
      <c r="B42" s="69">
        <v>20</v>
      </c>
      <c r="C42" s="70">
        <v>20</v>
      </c>
      <c r="D42" s="71"/>
      <c r="E42" s="70">
        <f>C42+D42</f>
        <v>20</v>
      </c>
      <c r="F42" s="38" t="s">
        <v>3</v>
      </c>
    </row>
    <row r="43" spans="1:6" ht="15">
      <c r="A43" s="65" t="s">
        <v>231</v>
      </c>
      <c r="B43" s="69">
        <v>28</v>
      </c>
      <c r="C43" s="70">
        <v>28</v>
      </c>
      <c r="D43" s="72"/>
      <c r="E43" s="70">
        <f>C43+D43</f>
        <v>28</v>
      </c>
      <c r="F43" s="38" t="s">
        <v>1</v>
      </c>
    </row>
    <row r="44" spans="1:6" ht="15">
      <c r="A44" s="65" t="s">
        <v>232</v>
      </c>
      <c r="B44" s="69">
        <v>35</v>
      </c>
      <c r="C44" s="70">
        <f>B44-B44/100*D44</f>
        <v>32.735500000000002</v>
      </c>
      <c r="D44" s="72">
        <v>6.47</v>
      </c>
      <c r="E44" s="70">
        <f>C44+D44</f>
        <v>39.205500000000001</v>
      </c>
      <c r="F44" s="38" t="s">
        <v>1</v>
      </c>
    </row>
    <row r="45" spans="1:6" ht="13" thickBot="1">
      <c r="A45" s="64"/>
      <c r="B45" s="64"/>
      <c r="C45" s="64"/>
      <c r="D45" s="81"/>
      <c r="E45" s="64"/>
      <c r="F45" s="64"/>
    </row>
    <row r="47" spans="1:6">
      <c r="A47" s="144"/>
      <c r="B47" s="144"/>
    </row>
    <row r="94" spans="1:1">
      <c r="A94" s="37"/>
    </row>
    <row r="104" spans="1:1">
      <c r="A104" s="4" t="s">
        <v>103</v>
      </c>
    </row>
  </sheetData>
  <mergeCells count="6">
    <mergeCell ref="F4:F9"/>
    <mergeCell ref="A47:B47"/>
    <mergeCell ref="B4:B9"/>
    <mergeCell ref="C4:C9"/>
    <mergeCell ref="D4:D9"/>
    <mergeCell ref="E4:E9"/>
  </mergeCells>
  <printOptions horizontalCentered="1" verticalCentered="1"/>
  <pageMargins left="0.25" right="0.25" top="0.75" bottom="0.75" header="0.3" footer="0.3"/>
  <pageSetup paperSize="9" scale="62"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F104"/>
  <sheetViews>
    <sheetView showGridLines="0" zoomScaleNormal="100" workbookViewId="0">
      <selection activeCell="F41" sqref="F41"/>
    </sheetView>
  </sheetViews>
  <sheetFormatPr defaultColWidth="9.08984375" defaultRowHeight="12.5"/>
  <cols>
    <col min="1" max="1" width="18.08984375" style="4" customWidth="1"/>
    <col min="2" max="2" width="16.90625" style="4" customWidth="1"/>
    <col min="3" max="3" width="16.453125" style="4" customWidth="1"/>
    <col min="4" max="4" width="17.54296875" style="61" customWidth="1"/>
    <col min="5" max="5" width="13.54296875" style="4" customWidth="1"/>
    <col min="6" max="6" width="12.36328125" style="4" customWidth="1"/>
    <col min="7" max="16384" width="9.08984375" style="4"/>
  </cols>
  <sheetData>
    <row r="1" spans="1:6" ht="12.75" customHeight="1">
      <c r="A1" s="60">
        <v>41684</v>
      </c>
    </row>
    <row r="2" spans="1:6" ht="12.75" customHeight="1">
      <c r="A2" s="5" t="s">
        <v>228</v>
      </c>
      <c r="B2" s="62"/>
      <c r="C2" s="62"/>
      <c r="D2" s="63"/>
      <c r="E2" s="62"/>
      <c r="F2" s="62"/>
    </row>
    <row r="3" spans="1:6" ht="12.75" customHeight="1" thickBot="1">
      <c r="A3" s="64"/>
      <c r="B3" s="64"/>
      <c r="C3" s="64"/>
      <c r="D3" s="81"/>
      <c r="E3" s="64"/>
      <c r="F3" s="64"/>
    </row>
    <row r="4" spans="1:6" ht="12.75" customHeight="1">
      <c r="A4" s="10"/>
      <c r="B4" s="141" t="s">
        <v>105</v>
      </c>
      <c r="C4" s="141" t="s">
        <v>106</v>
      </c>
      <c r="D4" s="145" t="s">
        <v>107</v>
      </c>
      <c r="E4" s="141" t="s">
        <v>108</v>
      </c>
      <c r="F4" s="141" t="s">
        <v>109</v>
      </c>
    </row>
    <row r="5" spans="1:6" ht="12.75" customHeight="1">
      <c r="B5" s="142"/>
      <c r="C5" s="142"/>
      <c r="D5" s="146"/>
      <c r="E5" s="142"/>
      <c r="F5" s="142"/>
    </row>
    <row r="6" spans="1:6" ht="12.75" customHeight="1">
      <c r="A6" s="8"/>
      <c r="B6" s="142"/>
      <c r="C6" s="142"/>
      <c r="D6" s="146"/>
      <c r="E6" s="142"/>
      <c r="F6" s="142"/>
    </row>
    <row r="7" spans="1:6" ht="12.75" customHeight="1">
      <c r="B7" s="142"/>
      <c r="C7" s="142"/>
      <c r="D7" s="146"/>
      <c r="E7" s="142"/>
      <c r="F7" s="142"/>
    </row>
    <row r="8" spans="1:6" ht="12.75" customHeight="1">
      <c r="A8" s="65" t="s">
        <v>0</v>
      </c>
      <c r="B8" s="142"/>
      <c r="C8" s="142"/>
      <c r="D8" s="146"/>
      <c r="E8" s="142"/>
      <c r="F8" s="142"/>
    </row>
    <row r="9" spans="1:6" ht="12.75" customHeight="1">
      <c r="A9" s="66"/>
      <c r="B9" s="143"/>
      <c r="C9" s="143"/>
      <c r="D9" s="147"/>
      <c r="E9" s="143"/>
      <c r="F9" s="143"/>
    </row>
    <row r="10" spans="1:6" ht="12.75" customHeight="1">
      <c r="E10" s="69"/>
    </row>
    <row r="11" spans="1:6" ht="12.75" customHeight="1">
      <c r="A11" s="65" t="s">
        <v>110</v>
      </c>
      <c r="B11" s="69">
        <v>30</v>
      </c>
      <c r="C11" s="70">
        <v>30</v>
      </c>
      <c r="D11" s="71"/>
      <c r="E11" s="70">
        <f xml:space="preserve"> C11 + D11</f>
        <v>30</v>
      </c>
      <c r="F11" s="69" t="s">
        <v>1</v>
      </c>
    </row>
    <row r="12" spans="1:6" ht="13">
      <c r="A12" s="65" t="s">
        <v>2</v>
      </c>
      <c r="B12" s="69">
        <v>25</v>
      </c>
      <c r="C12" s="70">
        <v>25</v>
      </c>
      <c r="D12" s="71"/>
      <c r="E12" s="70">
        <f xml:space="preserve"> C12 + D12</f>
        <v>25</v>
      </c>
      <c r="F12" s="38" t="s">
        <v>3</v>
      </c>
    </row>
    <row r="13" spans="1:6" ht="15">
      <c r="A13" s="65" t="s">
        <v>111</v>
      </c>
      <c r="B13" s="83" t="s">
        <v>26</v>
      </c>
      <c r="C13" s="70">
        <v>33.99</v>
      </c>
      <c r="D13" s="71"/>
      <c r="E13" s="70">
        <f xml:space="preserve"> C13 + D13</f>
        <v>33.99</v>
      </c>
      <c r="F13" s="69" t="s">
        <v>1</v>
      </c>
    </row>
    <row r="14" spans="1:6" ht="13">
      <c r="A14" s="65" t="s">
        <v>5</v>
      </c>
      <c r="B14" s="69">
        <v>19</v>
      </c>
      <c r="C14" s="70">
        <v>19</v>
      </c>
      <c r="D14" s="72">
        <v>12.02</v>
      </c>
      <c r="E14" s="70">
        <f xml:space="preserve"> C14 + D14</f>
        <v>31.02</v>
      </c>
      <c r="F14" s="38" t="s">
        <v>1</v>
      </c>
    </row>
    <row r="15" spans="1:6" ht="15">
      <c r="A15" s="65" t="s">
        <v>112</v>
      </c>
      <c r="B15" s="69">
        <v>17</v>
      </c>
      <c r="C15" s="70">
        <v>17</v>
      </c>
      <c r="D15" s="72"/>
      <c r="E15" s="70">
        <v>17</v>
      </c>
      <c r="F15" s="38" t="s">
        <v>1</v>
      </c>
    </row>
    <row r="16" spans="1:6" ht="13">
      <c r="A16" s="65" t="s">
        <v>6</v>
      </c>
      <c r="B16" s="69">
        <v>20</v>
      </c>
      <c r="C16" s="70">
        <v>20</v>
      </c>
      <c r="D16" s="72"/>
      <c r="E16" s="70">
        <f xml:space="preserve"> C16 + D16</f>
        <v>20</v>
      </c>
      <c r="F16" s="38" t="s">
        <v>1</v>
      </c>
    </row>
    <row r="17" spans="1:6" ht="13">
      <c r="A17" s="65" t="s">
        <v>7</v>
      </c>
      <c r="B17" s="69">
        <v>25</v>
      </c>
      <c r="C17" s="70">
        <v>25</v>
      </c>
      <c r="D17" s="72"/>
      <c r="E17" s="70">
        <f xml:space="preserve"> C17 + D17</f>
        <v>25</v>
      </c>
      <c r="F17" s="38" t="s">
        <v>3</v>
      </c>
    </row>
    <row r="18" spans="1:6" ht="15">
      <c r="A18" s="65" t="s">
        <v>113</v>
      </c>
      <c r="B18" s="69">
        <v>21</v>
      </c>
      <c r="C18" s="70">
        <v>21</v>
      </c>
      <c r="D18" s="72"/>
      <c r="E18" s="70">
        <f xml:space="preserve"> C18 + D18</f>
        <v>21</v>
      </c>
      <c r="F18" s="38"/>
    </row>
    <row r="19" spans="1:6" ht="13">
      <c r="A19" s="65" t="s">
        <v>8</v>
      </c>
      <c r="B19" s="69">
        <v>26</v>
      </c>
      <c r="C19" s="70">
        <v>26</v>
      </c>
      <c r="D19" s="72"/>
      <c r="E19" s="70">
        <f xml:space="preserve"> C19 + D19</f>
        <v>26</v>
      </c>
      <c r="F19" s="38" t="s">
        <v>3</v>
      </c>
    </row>
    <row r="20" spans="1:6" ht="15">
      <c r="A20" s="65" t="s">
        <v>114</v>
      </c>
      <c r="B20" s="79">
        <v>34.43</v>
      </c>
      <c r="C20" s="70">
        <v>34.43</v>
      </c>
      <c r="D20" s="72"/>
      <c r="E20" s="70">
        <f xml:space="preserve"> C20 + D20</f>
        <v>34.43</v>
      </c>
      <c r="F20" s="38" t="s">
        <v>1</v>
      </c>
    </row>
    <row r="21" spans="1:6" ht="15">
      <c r="A21" s="65" t="s">
        <v>115</v>
      </c>
      <c r="B21" s="79" t="s">
        <v>47</v>
      </c>
      <c r="C21" s="70" t="s">
        <v>48</v>
      </c>
      <c r="D21" s="72">
        <v>14.35</v>
      </c>
      <c r="E21" s="70">
        <v>30.175000000000001</v>
      </c>
      <c r="F21" s="79" t="s">
        <v>3</v>
      </c>
    </row>
    <row r="22" spans="1:6" ht="13">
      <c r="A22" s="65" t="s">
        <v>29</v>
      </c>
      <c r="B22" s="69">
        <v>25</v>
      </c>
      <c r="C22" s="70">
        <v>25</v>
      </c>
      <c r="D22" s="72"/>
      <c r="E22" s="70">
        <f xml:space="preserve"> C22 + D22</f>
        <v>25</v>
      </c>
      <c r="F22" s="38" t="s">
        <v>1</v>
      </c>
    </row>
    <row r="23" spans="1:6" ht="15">
      <c r="A23" s="65" t="s">
        <v>116</v>
      </c>
      <c r="B23" s="69" t="s">
        <v>44</v>
      </c>
      <c r="C23" s="70">
        <v>20</v>
      </c>
      <c r="D23" s="72"/>
      <c r="E23" s="70">
        <f xml:space="preserve"> C23 + D23</f>
        <v>20</v>
      </c>
      <c r="F23" s="69" t="s">
        <v>1</v>
      </c>
    </row>
    <row r="24" spans="1:6" ht="13">
      <c r="A24" s="65" t="s">
        <v>9</v>
      </c>
      <c r="B24" s="69">
        <v>15</v>
      </c>
      <c r="C24" s="70">
        <v>15</v>
      </c>
      <c r="D24" s="72"/>
      <c r="E24" s="70">
        <f xml:space="preserve"> C24 + D24</f>
        <v>15</v>
      </c>
      <c r="F24" s="38" t="s">
        <v>3</v>
      </c>
    </row>
    <row r="25" spans="1:6" ht="13">
      <c r="A25" s="78" t="s">
        <v>10</v>
      </c>
      <c r="B25" s="69">
        <v>12.5</v>
      </c>
      <c r="C25" s="70">
        <v>12.5</v>
      </c>
      <c r="D25" s="72"/>
      <c r="E25" s="70">
        <f xml:space="preserve"> C25 + D25</f>
        <v>12.5</v>
      </c>
      <c r="F25" s="38" t="s">
        <v>1</v>
      </c>
    </row>
    <row r="26" spans="1:6" ht="15">
      <c r="A26" s="78" t="s">
        <v>212</v>
      </c>
      <c r="B26" s="69">
        <v>26</v>
      </c>
      <c r="C26" s="70">
        <v>26</v>
      </c>
      <c r="D26" s="72">
        <v>0</v>
      </c>
      <c r="E26" s="70">
        <v>26</v>
      </c>
      <c r="F26" s="38" t="s">
        <v>1</v>
      </c>
    </row>
    <row r="27" spans="1:6" ht="15">
      <c r="A27" s="65" t="s">
        <v>213</v>
      </c>
      <c r="B27" s="69">
        <v>27.5</v>
      </c>
      <c r="C27" s="70">
        <v>27.5</v>
      </c>
      <c r="D27" s="72"/>
      <c r="E27" s="70">
        <f xml:space="preserve"> C27 + D27</f>
        <v>27.5</v>
      </c>
      <c r="F27" s="38" t="s">
        <v>3</v>
      </c>
    </row>
    <row r="28" spans="1:6" ht="13">
      <c r="A28" s="65" t="s">
        <v>11</v>
      </c>
      <c r="B28" s="69">
        <v>30</v>
      </c>
      <c r="C28" s="70">
        <v>27.99</v>
      </c>
      <c r="D28" s="87">
        <v>11.55</v>
      </c>
      <c r="E28" s="70">
        <v>39.54</v>
      </c>
      <c r="F28" s="38" t="s">
        <v>1</v>
      </c>
    </row>
    <row r="29" spans="1:6" ht="13">
      <c r="A29" s="65" t="s">
        <v>12</v>
      </c>
      <c r="B29" s="69">
        <v>22</v>
      </c>
      <c r="C29" s="70">
        <v>22</v>
      </c>
      <c r="D29" s="72">
        <v>2.2000000000000002</v>
      </c>
      <c r="E29" s="70">
        <f t="shared" ref="E29:E40" si="0" xml:space="preserve"> C29 + D29</f>
        <v>24.2</v>
      </c>
      <c r="F29" s="38" t="s">
        <v>1</v>
      </c>
    </row>
    <row r="30" spans="1:6" ht="13">
      <c r="A30" s="65" t="s">
        <v>13</v>
      </c>
      <c r="B30" s="38" t="s">
        <v>46</v>
      </c>
      <c r="C30" s="70">
        <v>21.84</v>
      </c>
      <c r="D30" s="72">
        <v>6.75</v>
      </c>
      <c r="E30" s="70">
        <f t="shared" si="0"/>
        <v>28.59</v>
      </c>
      <c r="F30" s="38" t="s">
        <v>1</v>
      </c>
    </row>
    <row r="31" spans="1:6" ht="13">
      <c r="A31" s="65" t="s">
        <v>49</v>
      </c>
      <c r="B31" s="69">
        <v>28</v>
      </c>
      <c r="C31" s="70">
        <v>28</v>
      </c>
      <c r="D31" s="72"/>
      <c r="E31" s="70">
        <f t="shared" si="0"/>
        <v>28</v>
      </c>
      <c r="F31" s="38" t="s">
        <v>1</v>
      </c>
    </row>
    <row r="32" spans="1:6" ht="15">
      <c r="A32" s="65" t="s">
        <v>224</v>
      </c>
      <c r="B32" s="69">
        <v>25.5</v>
      </c>
      <c r="C32" s="70">
        <v>25.5</v>
      </c>
      <c r="D32" s="72"/>
      <c r="E32" s="70">
        <f t="shared" si="0"/>
        <v>25.5</v>
      </c>
      <c r="F32" s="38" t="s">
        <v>1</v>
      </c>
    </row>
    <row r="33" spans="1:6" ht="15">
      <c r="A33" s="65" t="s">
        <v>225</v>
      </c>
      <c r="B33" s="69">
        <v>30</v>
      </c>
      <c r="C33" s="70">
        <v>30</v>
      </c>
      <c r="D33" s="72"/>
      <c r="E33" s="70">
        <f t="shared" si="0"/>
        <v>30</v>
      </c>
      <c r="F33" s="38" t="s">
        <v>3</v>
      </c>
    </row>
    <row r="34" spans="1:6" ht="13">
      <c r="A34" s="65" t="s">
        <v>16</v>
      </c>
      <c r="B34" s="69">
        <v>28</v>
      </c>
      <c r="C34" s="70">
        <v>28</v>
      </c>
      <c r="D34" s="72"/>
      <c r="E34" s="70">
        <f t="shared" si="0"/>
        <v>28</v>
      </c>
      <c r="F34" s="38" t="s">
        <v>1</v>
      </c>
    </row>
    <row r="35" spans="1:6" ht="15">
      <c r="A35" s="65" t="s">
        <v>226</v>
      </c>
      <c r="B35" s="69">
        <v>19</v>
      </c>
      <c r="C35" s="70">
        <v>19</v>
      </c>
      <c r="D35" s="72"/>
      <c r="E35" s="70">
        <f t="shared" si="0"/>
        <v>19</v>
      </c>
      <c r="F35" s="38" t="s">
        <v>3</v>
      </c>
    </row>
    <row r="36" spans="1:6" ht="15">
      <c r="A36" s="65" t="s">
        <v>229</v>
      </c>
      <c r="B36" s="69">
        <v>25</v>
      </c>
      <c r="C36" s="70">
        <v>25</v>
      </c>
      <c r="D36" s="72">
        <v>1.5</v>
      </c>
      <c r="E36" s="70">
        <f t="shared" si="0"/>
        <v>26.5</v>
      </c>
      <c r="F36" s="69" t="s">
        <v>1</v>
      </c>
    </row>
    <row r="37" spans="1:6" ht="13">
      <c r="A37" s="65" t="s">
        <v>18</v>
      </c>
      <c r="B37" s="69">
        <v>19</v>
      </c>
      <c r="C37" s="70">
        <v>19</v>
      </c>
      <c r="D37" s="72"/>
      <c r="E37" s="70">
        <f t="shared" si="0"/>
        <v>19</v>
      </c>
      <c r="F37" s="38" t="s">
        <v>3</v>
      </c>
    </row>
    <row r="38" spans="1:6" ht="13">
      <c r="A38" s="65" t="s">
        <v>50</v>
      </c>
      <c r="B38" s="69">
        <v>21</v>
      </c>
      <c r="C38" s="70">
        <v>21</v>
      </c>
      <c r="D38" s="72"/>
      <c r="E38" s="70">
        <f t="shared" si="0"/>
        <v>21</v>
      </c>
      <c r="F38" s="38"/>
    </row>
    <row r="39" spans="1:6" ht="13">
      <c r="A39" s="65" t="s">
        <v>19</v>
      </c>
      <c r="B39" s="69">
        <v>30</v>
      </c>
      <c r="C39" s="70">
        <v>30</v>
      </c>
      <c r="D39" s="72"/>
      <c r="E39" s="70">
        <f t="shared" si="0"/>
        <v>30</v>
      </c>
      <c r="F39" s="38" t="s">
        <v>1</v>
      </c>
    </row>
    <row r="40" spans="1:6" ht="13">
      <c r="A40" s="65" t="s">
        <v>20</v>
      </c>
      <c r="B40" s="69">
        <v>26.3</v>
      </c>
      <c r="C40" s="70">
        <v>26.3</v>
      </c>
      <c r="D40" s="72"/>
      <c r="E40" s="70">
        <f t="shared" si="0"/>
        <v>26.3</v>
      </c>
      <c r="F40" s="38" t="s">
        <v>3</v>
      </c>
    </row>
    <row r="41" spans="1:6" ht="15">
      <c r="A41" s="65" t="s">
        <v>230</v>
      </c>
      <c r="B41" s="69">
        <v>8.5</v>
      </c>
      <c r="C41" s="70">
        <f>100*B41/(100+B41+8*(100/100+119/100+10.53/100))</f>
        <v>6.700172785632307</v>
      </c>
      <c r="D41" s="72">
        <f>100*(8*(100/100+119/100+10.53/100))/(100+8.5+8*(100/100+119/100+10.53/100))</f>
        <v>14.474265030458197</v>
      </c>
      <c r="E41" s="70">
        <f>C41+D41</f>
        <v>21.174437816090503</v>
      </c>
      <c r="F41" s="69" t="s">
        <v>3</v>
      </c>
    </row>
    <row r="42" spans="1:6" ht="13">
      <c r="A42" s="65" t="s">
        <v>21</v>
      </c>
      <c r="B42" s="69">
        <v>20</v>
      </c>
      <c r="C42" s="70">
        <v>20</v>
      </c>
      <c r="D42" s="71"/>
      <c r="E42" s="70">
        <f>C42+D42</f>
        <v>20</v>
      </c>
      <c r="F42" s="38" t="s">
        <v>3</v>
      </c>
    </row>
    <row r="43" spans="1:6" ht="15">
      <c r="A43" s="65" t="s">
        <v>231</v>
      </c>
      <c r="B43" s="69">
        <v>28</v>
      </c>
      <c r="C43" s="70">
        <v>28</v>
      </c>
      <c r="D43" s="72"/>
      <c r="E43" s="70">
        <f>C43+D43</f>
        <v>28</v>
      </c>
      <c r="F43" s="38" t="s">
        <v>1</v>
      </c>
    </row>
    <row r="44" spans="1:6" ht="15">
      <c r="A44" s="65" t="s">
        <v>232</v>
      </c>
      <c r="B44" s="69">
        <v>35</v>
      </c>
      <c r="C44" s="70">
        <f>B44-B44/100*D44</f>
        <v>32.795000000000002</v>
      </c>
      <c r="D44" s="72">
        <v>6.3</v>
      </c>
      <c r="E44" s="70">
        <f>C44+D44</f>
        <v>39.094999999999999</v>
      </c>
      <c r="F44" s="38" t="s">
        <v>1</v>
      </c>
    </row>
    <row r="45" spans="1:6" ht="13" thickBot="1">
      <c r="A45" s="64"/>
      <c r="B45" s="64"/>
      <c r="C45" s="64"/>
      <c r="D45" s="81"/>
      <c r="E45" s="64"/>
      <c r="F45" s="64"/>
    </row>
    <row r="47" spans="1:6">
      <c r="A47" s="144"/>
      <c r="B47" s="144"/>
    </row>
    <row r="104" spans="1:1">
      <c r="A104" s="4" t="s">
        <v>103</v>
      </c>
    </row>
  </sheetData>
  <mergeCells count="6">
    <mergeCell ref="F4:F9"/>
    <mergeCell ref="A47:B47"/>
    <mergeCell ref="B4:B9"/>
    <mergeCell ref="C4:C9"/>
    <mergeCell ref="D4:D9"/>
    <mergeCell ref="E4:E9"/>
  </mergeCells>
  <printOptions horizontalCentered="1" verticalCentered="1"/>
  <pageMargins left="0.25" right="0.25" top="0.75" bottom="0.75" header="0.3" footer="0.3"/>
  <pageSetup paperSize="9" scale="63"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F104"/>
  <sheetViews>
    <sheetView showGridLines="0" zoomScaleNormal="100" workbookViewId="0">
      <selection activeCell="F41" sqref="F41"/>
    </sheetView>
  </sheetViews>
  <sheetFormatPr defaultColWidth="9.08984375" defaultRowHeight="12.5"/>
  <cols>
    <col min="1" max="1" width="16" style="4" customWidth="1"/>
    <col min="2" max="2" width="16.90625" style="4" customWidth="1"/>
    <col min="3" max="3" width="16.453125" style="4" customWidth="1"/>
    <col min="4" max="4" width="17.54296875" style="61" customWidth="1"/>
    <col min="5" max="5" width="10" style="4" customWidth="1"/>
    <col min="6" max="6" width="11.08984375" style="4" customWidth="1"/>
    <col min="7" max="16384" width="9.08984375" style="4"/>
  </cols>
  <sheetData>
    <row r="1" spans="1:6" ht="13">
      <c r="A1" s="60">
        <v>41684</v>
      </c>
    </row>
    <row r="2" spans="1:6" ht="15">
      <c r="A2" s="5" t="s">
        <v>223</v>
      </c>
      <c r="B2" s="62"/>
      <c r="C2" s="62"/>
      <c r="D2" s="63"/>
      <c r="E2" s="62"/>
      <c r="F2" s="62"/>
    </row>
    <row r="3" spans="1:6" ht="12.75" customHeight="1" thickBot="1">
      <c r="A3" s="64"/>
      <c r="B3" s="64"/>
      <c r="C3" s="64"/>
      <c r="D3" s="81"/>
      <c r="E3" s="64"/>
      <c r="F3" s="64"/>
    </row>
    <row r="4" spans="1:6" ht="12.75" customHeight="1">
      <c r="A4" s="10"/>
      <c r="B4" s="141" t="s">
        <v>105</v>
      </c>
      <c r="C4" s="141" t="s">
        <v>106</v>
      </c>
      <c r="D4" s="145" t="s">
        <v>107</v>
      </c>
      <c r="E4" s="141" t="s">
        <v>108</v>
      </c>
      <c r="F4" s="141" t="s">
        <v>109</v>
      </c>
    </row>
    <row r="5" spans="1:6" ht="12.75" customHeight="1">
      <c r="B5" s="142"/>
      <c r="C5" s="142"/>
      <c r="D5" s="146"/>
      <c r="E5" s="142"/>
      <c r="F5" s="142"/>
    </row>
    <row r="6" spans="1:6" ht="12.75" customHeight="1">
      <c r="A6" s="8"/>
      <c r="B6" s="142"/>
      <c r="C6" s="142"/>
      <c r="D6" s="146"/>
      <c r="E6" s="142"/>
      <c r="F6" s="142"/>
    </row>
    <row r="7" spans="1:6" ht="12.75" customHeight="1">
      <c r="B7" s="142"/>
      <c r="C7" s="142"/>
      <c r="D7" s="146"/>
      <c r="E7" s="142"/>
      <c r="F7" s="142"/>
    </row>
    <row r="8" spans="1:6" ht="12.75" customHeight="1">
      <c r="A8" s="65" t="s">
        <v>0</v>
      </c>
      <c r="B8" s="142"/>
      <c r="C8" s="142"/>
      <c r="D8" s="146"/>
      <c r="E8" s="142"/>
      <c r="F8" s="142"/>
    </row>
    <row r="9" spans="1:6" ht="12.75" customHeight="1">
      <c r="A9" s="66"/>
      <c r="B9" s="143"/>
      <c r="C9" s="143"/>
      <c r="D9" s="147"/>
      <c r="E9" s="143"/>
      <c r="F9" s="143"/>
    </row>
    <row r="10" spans="1:6" ht="12.75" customHeight="1">
      <c r="E10" s="69"/>
    </row>
    <row r="11" spans="1:6" ht="12.75" customHeight="1">
      <c r="A11" s="65" t="s">
        <v>110</v>
      </c>
      <c r="B11" s="69">
        <v>30</v>
      </c>
      <c r="C11" s="70">
        <v>30</v>
      </c>
      <c r="D11" s="71"/>
      <c r="E11" s="70">
        <f xml:space="preserve"> C11 + D11</f>
        <v>30</v>
      </c>
      <c r="F11" s="69" t="s">
        <v>1</v>
      </c>
    </row>
    <row r="12" spans="1:6" ht="13">
      <c r="A12" s="65" t="s">
        <v>2</v>
      </c>
      <c r="B12" s="69">
        <v>25</v>
      </c>
      <c r="C12" s="70">
        <v>25</v>
      </c>
      <c r="D12" s="71"/>
      <c r="E12" s="70">
        <f xml:space="preserve"> C12 + D12</f>
        <v>25</v>
      </c>
      <c r="F12" s="38" t="s">
        <v>3</v>
      </c>
    </row>
    <row r="13" spans="1:6" ht="15">
      <c r="A13" s="65" t="s">
        <v>111</v>
      </c>
      <c r="B13" s="83" t="s">
        <v>26</v>
      </c>
      <c r="C13" s="70">
        <v>33.99</v>
      </c>
      <c r="D13" s="71"/>
      <c r="E13" s="70">
        <f xml:space="preserve"> C13 + D13</f>
        <v>33.99</v>
      </c>
      <c r="F13" s="69" t="s">
        <v>1</v>
      </c>
    </row>
    <row r="14" spans="1:6" ht="13">
      <c r="A14" s="65" t="s">
        <v>5</v>
      </c>
      <c r="B14" s="69">
        <v>19.5</v>
      </c>
      <c r="C14" s="70">
        <v>19.5</v>
      </c>
      <c r="D14" s="72">
        <v>11.93</v>
      </c>
      <c r="E14" s="70">
        <f xml:space="preserve"> C14 + D14</f>
        <v>31.43</v>
      </c>
      <c r="F14" s="38" t="s">
        <v>1</v>
      </c>
    </row>
    <row r="15" spans="1:6" ht="15">
      <c r="A15" s="65" t="s">
        <v>112</v>
      </c>
      <c r="B15" s="69">
        <v>17</v>
      </c>
      <c r="C15" s="70">
        <v>17</v>
      </c>
      <c r="D15" s="72"/>
      <c r="E15" s="70">
        <v>17</v>
      </c>
      <c r="F15" s="38" t="s">
        <v>1</v>
      </c>
    </row>
    <row r="16" spans="1:6" ht="13">
      <c r="A16" s="65" t="s">
        <v>6</v>
      </c>
      <c r="B16" s="69">
        <v>21</v>
      </c>
      <c r="C16" s="70">
        <v>21</v>
      </c>
      <c r="D16" s="72"/>
      <c r="E16" s="70">
        <f t="shared" ref="E16:E25" si="0" xml:space="preserve"> C16 + D16</f>
        <v>21</v>
      </c>
      <c r="F16" s="38" t="s">
        <v>1</v>
      </c>
    </row>
    <row r="17" spans="1:6" ht="13">
      <c r="A17" s="65" t="s">
        <v>7</v>
      </c>
      <c r="B17" s="69">
        <v>25</v>
      </c>
      <c r="C17" s="70">
        <v>25</v>
      </c>
      <c r="D17" s="72"/>
      <c r="E17" s="70">
        <f t="shared" si="0"/>
        <v>25</v>
      </c>
      <c r="F17" s="38" t="s">
        <v>3</v>
      </c>
    </row>
    <row r="18" spans="1:6" ht="15">
      <c r="A18" s="65" t="s">
        <v>113</v>
      </c>
      <c r="B18" s="69">
        <v>21</v>
      </c>
      <c r="C18" s="70">
        <v>21</v>
      </c>
      <c r="D18" s="72"/>
      <c r="E18" s="70">
        <f t="shared" si="0"/>
        <v>21</v>
      </c>
      <c r="F18" s="38"/>
    </row>
    <row r="19" spans="1:6" ht="13">
      <c r="A19" s="65" t="s">
        <v>8</v>
      </c>
      <c r="B19" s="69">
        <v>26</v>
      </c>
      <c r="C19" s="70">
        <v>26</v>
      </c>
      <c r="D19" s="72"/>
      <c r="E19" s="70">
        <f t="shared" si="0"/>
        <v>26</v>
      </c>
      <c r="F19" s="38" t="s">
        <v>3</v>
      </c>
    </row>
    <row r="20" spans="1:6" ht="15">
      <c r="A20" s="65" t="s">
        <v>114</v>
      </c>
      <c r="B20" s="79">
        <v>34.43</v>
      </c>
      <c r="C20" s="70">
        <v>34.43</v>
      </c>
      <c r="D20" s="72"/>
      <c r="E20" s="70">
        <f t="shared" si="0"/>
        <v>34.43</v>
      </c>
      <c r="F20" s="38" t="s">
        <v>1</v>
      </c>
    </row>
    <row r="21" spans="1:6" ht="15">
      <c r="A21" s="65" t="s">
        <v>115</v>
      </c>
      <c r="B21" s="79" t="s">
        <v>42</v>
      </c>
      <c r="C21" s="70">
        <v>15.824999999999999</v>
      </c>
      <c r="D21" s="72">
        <v>14.35</v>
      </c>
      <c r="E21" s="70">
        <f t="shared" si="0"/>
        <v>30.174999999999997</v>
      </c>
      <c r="F21" s="79" t="s">
        <v>3</v>
      </c>
    </row>
    <row r="22" spans="1:6" ht="13">
      <c r="A22" s="65" t="s">
        <v>29</v>
      </c>
      <c r="B22" s="69">
        <v>25</v>
      </c>
      <c r="C22" s="70">
        <v>25</v>
      </c>
      <c r="D22" s="72"/>
      <c r="E22" s="70">
        <f t="shared" si="0"/>
        <v>25</v>
      </c>
      <c r="F22" s="38" t="s">
        <v>1</v>
      </c>
    </row>
    <row r="23" spans="1:6" ht="15">
      <c r="A23" s="65" t="s">
        <v>116</v>
      </c>
      <c r="B23" s="69" t="s">
        <v>44</v>
      </c>
      <c r="C23" s="70">
        <v>20</v>
      </c>
      <c r="D23" s="72"/>
      <c r="E23" s="70">
        <f t="shared" si="0"/>
        <v>20</v>
      </c>
      <c r="F23" s="69" t="s">
        <v>1</v>
      </c>
    </row>
    <row r="24" spans="1:6" ht="13">
      <c r="A24" s="65" t="s">
        <v>9</v>
      </c>
      <c r="B24" s="69">
        <v>15</v>
      </c>
      <c r="C24" s="70">
        <v>15</v>
      </c>
      <c r="D24" s="72"/>
      <c r="E24" s="70">
        <f t="shared" si="0"/>
        <v>15</v>
      </c>
      <c r="F24" s="38" t="s">
        <v>3</v>
      </c>
    </row>
    <row r="25" spans="1:6" ht="13">
      <c r="A25" s="78" t="s">
        <v>10</v>
      </c>
      <c r="B25" s="69">
        <v>12.5</v>
      </c>
      <c r="C25" s="70">
        <v>12.5</v>
      </c>
      <c r="D25" s="72"/>
      <c r="E25" s="70">
        <f t="shared" si="0"/>
        <v>12.5</v>
      </c>
      <c r="F25" s="38" t="s">
        <v>1</v>
      </c>
    </row>
    <row r="26" spans="1:6" ht="15">
      <c r="A26" s="78" t="s">
        <v>212</v>
      </c>
      <c r="B26" s="69">
        <v>27</v>
      </c>
      <c r="C26" s="70">
        <v>27</v>
      </c>
      <c r="D26" s="72">
        <v>0</v>
      </c>
      <c r="E26" s="70">
        <v>27</v>
      </c>
      <c r="F26" s="38" t="s">
        <v>1</v>
      </c>
    </row>
    <row r="27" spans="1:6" ht="15">
      <c r="A27" s="65" t="s">
        <v>213</v>
      </c>
      <c r="B27" s="69">
        <v>27.5</v>
      </c>
      <c r="C27" s="70">
        <v>27.5</v>
      </c>
      <c r="D27" s="72"/>
      <c r="E27" s="70">
        <f t="shared" ref="E27:E40" si="1" xml:space="preserve"> C27 + D27</f>
        <v>27.5</v>
      </c>
      <c r="F27" s="38" t="s">
        <v>3</v>
      </c>
    </row>
    <row r="28" spans="1:6" ht="13">
      <c r="A28" s="65" t="s">
        <v>11</v>
      </c>
      <c r="B28" s="69">
        <v>30</v>
      </c>
      <c r="C28" s="70">
        <v>27.99</v>
      </c>
      <c r="D28" s="87">
        <v>11.55</v>
      </c>
      <c r="E28" s="70">
        <f t="shared" si="1"/>
        <v>39.54</v>
      </c>
      <c r="F28" s="38" t="s">
        <v>1</v>
      </c>
    </row>
    <row r="29" spans="1:6" ht="13">
      <c r="A29" s="65" t="s">
        <v>12</v>
      </c>
      <c r="B29" s="69">
        <v>25</v>
      </c>
      <c r="C29" s="70">
        <v>25</v>
      </c>
      <c r="D29" s="72">
        <v>2.5</v>
      </c>
      <c r="E29" s="70">
        <f t="shared" si="1"/>
        <v>27.5</v>
      </c>
      <c r="F29" s="38" t="s">
        <v>1</v>
      </c>
    </row>
    <row r="30" spans="1:6" ht="13">
      <c r="A30" s="65" t="s">
        <v>13</v>
      </c>
      <c r="B30" s="38" t="s">
        <v>28</v>
      </c>
      <c r="C30" s="70">
        <v>22.88</v>
      </c>
      <c r="D30" s="72">
        <v>6.75</v>
      </c>
      <c r="E30" s="70">
        <f t="shared" si="1"/>
        <v>29.63</v>
      </c>
      <c r="F30" s="38" t="s">
        <v>1</v>
      </c>
    </row>
    <row r="31" spans="1:6" ht="13">
      <c r="A31" s="65" t="s">
        <v>14</v>
      </c>
      <c r="B31" s="69">
        <v>28</v>
      </c>
      <c r="C31" s="70">
        <v>28</v>
      </c>
      <c r="D31" s="72"/>
      <c r="E31" s="70">
        <f t="shared" si="1"/>
        <v>28</v>
      </c>
      <c r="F31" s="38" t="s">
        <v>1</v>
      </c>
    </row>
    <row r="32" spans="1:6" ht="15">
      <c r="A32" s="65" t="s">
        <v>224</v>
      </c>
      <c r="B32" s="69">
        <v>25.5</v>
      </c>
      <c r="C32" s="70">
        <v>25.5</v>
      </c>
      <c r="D32" s="72"/>
      <c r="E32" s="70">
        <f t="shared" si="1"/>
        <v>25.5</v>
      </c>
      <c r="F32" s="38" t="s">
        <v>1</v>
      </c>
    </row>
    <row r="33" spans="1:6" ht="15">
      <c r="A33" s="65" t="s">
        <v>225</v>
      </c>
      <c r="B33" s="69">
        <v>30</v>
      </c>
      <c r="C33" s="70">
        <v>30</v>
      </c>
      <c r="D33" s="72"/>
      <c r="E33" s="70">
        <f t="shared" si="1"/>
        <v>30</v>
      </c>
      <c r="F33" s="38" t="s">
        <v>3</v>
      </c>
    </row>
    <row r="34" spans="1:6" ht="13">
      <c r="A34" s="65" t="s">
        <v>16</v>
      </c>
      <c r="B34" s="69">
        <v>28</v>
      </c>
      <c r="C34" s="70">
        <v>28</v>
      </c>
      <c r="D34" s="72"/>
      <c r="E34" s="70">
        <f t="shared" si="1"/>
        <v>28</v>
      </c>
      <c r="F34" s="38" t="s">
        <v>1</v>
      </c>
    </row>
    <row r="35" spans="1:6" ht="15">
      <c r="A35" s="65" t="s">
        <v>226</v>
      </c>
      <c r="B35" s="69">
        <v>19</v>
      </c>
      <c r="C35" s="70">
        <v>19</v>
      </c>
      <c r="D35" s="72"/>
      <c r="E35" s="70">
        <f t="shared" si="1"/>
        <v>19</v>
      </c>
      <c r="F35" s="38" t="s">
        <v>3</v>
      </c>
    </row>
    <row r="36" spans="1:6" ht="13">
      <c r="A36" s="65" t="s">
        <v>17</v>
      </c>
      <c r="B36" s="69">
        <v>25</v>
      </c>
      <c r="C36" s="70">
        <v>25</v>
      </c>
      <c r="D36" s="72">
        <v>1.5</v>
      </c>
      <c r="E36" s="70">
        <f t="shared" si="1"/>
        <v>26.5</v>
      </c>
      <c r="F36" s="69" t="s">
        <v>1</v>
      </c>
    </row>
    <row r="37" spans="1:6" ht="13">
      <c r="A37" s="65" t="s">
        <v>18</v>
      </c>
      <c r="B37" s="69">
        <v>19</v>
      </c>
      <c r="C37" s="70">
        <v>19</v>
      </c>
      <c r="D37" s="72"/>
      <c r="E37" s="70">
        <f t="shared" si="1"/>
        <v>19</v>
      </c>
      <c r="F37" s="38" t="s">
        <v>3</v>
      </c>
    </row>
    <row r="38" spans="1:6" ht="13">
      <c r="A38" s="65" t="s">
        <v>50</v>
      </c>
      <c r="B38" s="69">
        <v>22</v>
      </c>
      <c r="C38" s="70">
        <v>22</v>
      </c>
      <c r="D38" s="72"/>
      <c r="E38" s="70">
        <f t="shared" si="1"/>
        <v>22</v>
      </c>
      <c r="F38" s="38"/>
    </row>
    <row r="39" spans="1:6" ht="13">
      <c r="A39" s="65" t="s">
        <v>19</v>
      </c>
      <c r="B39" s="69">
        <v>30</v>
      </c>
      <c r="C39" s="70">
        <v>30</v>
      </c>
      <c r="D39" s="72"/>
      <c r="E39" s="70">
        <f t="shared" si="1"/>
        <v>30</v>
      </c>
      <c r="F39" s="38" t="s">
        <v>1</v>
      </c>
    </row>
    <row r="40" spans="1:6" ht="13">
      <c r="A40" s="65" t="s">
        <v>20</v>
      </c>
      <c r="B40" s="69">
        <v>28</v>
      </c>
      <c r="C40" s="70">
        <v>28</v>
      </c>
      <c r="D40" s="72"/>
      <c r="E40" s="70">
        <f t="shared" si="1"/>
        <v>28</v>
      </c>
      <c r="F40" s="38" t="s">
        <v>3</v>
      </c>
    </row>
    <row r="41" spans="1:6" ht="15">
      <c r="A41" s="65" t="s">
        <v>227</v>
      </c>
      <c r="B41" s="69">
        <v>8.5</v>
      </c>
      <c r="C41" s="70">
        <f>100*B41/(100+B41+8*(100/100+119/100+10.53/100))</f>
        <v>6.700172785632307</v>
      </c>
      <c r="D41" s="72">
        <f>100*(8*(100/100+119/100+10.53/100))/(100+8.5+8*(100/100+119/100+10.53/100))</f>
        <v>14.474265030458197</v>
      </c>
      <c r="E41" s="70">
        <f>C41+D41</f>
        <v>21.174437816090503</v>
      </c>
      <c r="F41" s="69" t="s">
        <v>3</v>
      </c>
    </row>
    <row r="42" spans="1:6" ht="13">
      <c r="A42" s="65" t="s">
        <v>21</v>
      </c>
      <c r="B42" s="69">
        <v>20</v>
      </c>
      <c r="C42" s="70">
        <v>20</v>
      </c>
      <c r="D42" s="71"/>
      <c r="E42" s="70">
        <f>C42+D42</f>
        <v>20</v>
      </c>
      <c r="F42" s="38" t="s">
        <v>3</v>
      </c>
    </row>
    <row r="43" spans="1:6" ht="15">
      <c r="A43" s="65" t="s">
        <v>218</v>
      </c>
      <c r="B43" s="69">
        <v>28</v>
      </c>
      <c r="C43" s="70">
        <v>28</v>
      </c>
      <c r="D43" s="72"/>
      <c r="E43" s="70">
        <f>C43+D43</f>
        <v>28</v>
      </c>
      <c r="F43" s="38" t="s">
        <v>1</v>
      </c>
    </row>
    <row r="44" spans="1:6" ht="15">
      <c r="A44" s="65" t="s">
        <v>219</v>
      </c>
      <c r="B44" s="69">
        <v>35</v>
      </c>
      <c r="C44" s="70">
        <f>B44-B44/100*D44</f>
        <v>32.710999999999999</v>
      </c>
      <c r="D44" s="72">
        <v>6.54</v>
      </c>
      <c r="E44" s="70">
        <f>C44+D44</f>
        <v>39.250999999999998</v>
      </c>
      <c r="F44" s="38" t="s">
        <v>1</v>
      </c>
    </row>
    <row r="45" spans="1:6" ht="13" thickBot="1">
      <c r="A45" s="64"/>
      <c r="B45" s="64"/>
      <c r="C45" s="64"/>
      <c r="D45" s="81"/>
      <c r="E45" s="64"/>
      <c r="F45" s="64"/>
    </row>
    <row r="47" spans="1:6">
      <c r="A47" s="144"/>
      <c r="B47" s="144"/>
    </row>
    <row r="104" spans="1:1">
      <c r="A104" s="4" t="s">
        <v>103</v>
      </c>
    </row>
  </sheetData>
  <mergeCells count="6">
    <mergeCell ref="F4:F9"/>
    <mergeCell ref="A47:B47"/>
    <mergeCell ref="B4:B9"/>
    <mergeCell ref="C4:C9"/>
    <mergeCell ref="D4:D9"/>
    <mergeCell ref="E4:E9"/>
  </mergeCells>
  <printOptions horizontalCentered="1" verticalCentered="1"/>
  <pageMargins left="0.25" right="0.25" top="0.75" bottom="0.75" header="0.3" footer="0.3"/>
  <pageSetup paperSize="9" scale="62"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F104"/>
  <sheetViews>
    <sheetView showGridLines="0" zoomScaleNormal="100" workbookViewId="0">
      <selection activeCell="F41" sqref="F41"/>
    </sheetView>
  </sheetViews>
  <sheetFormatPr defaultColWidth="9.08984375" defaultRowHeight="12.5"/>
  <cols>
    <col min="1" max="1" width="17.08984375" style="4" customWidth="1"/>
    <col min="2" max="2" width="16.90625" style="4" customWidth="1"/>
    <col min="3" max="3" width="16.453125" style="4" customWidth="1"/>
    <col min="4" max="4" width="17.54296875" style="61" customWidth="1"/>
    <col min="5" max="5" width="10" style="4" customWidth="1"/>
    <col min="6" max="6" width="11.08984375" style="4" customWidth="1"/>
    <col min="7" max="16384" width="9.08984375" style="4"/>
  </cols>
  <sheetData>
    <row r="1" spans="1:6" ht="13">
      <c r="A1" s="60">
        <v>41684</v>
      </c>
    </row>
    <row r="2" spans="1:6" ht="12.75" customHeight="1">
      <c r="A2" s="5" t="s">
        <v>220</v>
      </c>
      <c r="B2" s="62"/>
      <c r="C2" s="62"/>
      <c r="D2" s="63"/>
      <c r="E2" s="62"/>
      <c r="F2" s="62"/>
    </row>
    <row r="3" spans="1:6" ht="12.75" customHeight="1" thickBot="1">
      <c r="A3" s="64"/>
      <c r="B3" s="64"/>
      <c r="C3" s="64"/>
      <c r="D3" s="81"/>
      <c r="E3" s="64"/>
      <c r="F3" s="64"/>
    </row>
    <row r="4" spans="1:6" ht="12.75" customHeight="1">
      <c r="A4" s="10"/>
      <c r="B4" s="141" t="s">
        <v>105</v>
      </c>
      <c r="C4" s="141" t="s">
        <v>106</v>
      </c>
      <c r="D4" s="145" t="s">
        <v>107</v>
      </c>
      <c r="E4" s="141" t="s">
        <v>108</v>
      </c>
      <c r="F4" s="141" t="s">
        <v>109</v>
      </c>
    </row>
    <row r="5" spans="1:6" ht="12.75" customHeight="1">
      <c r="B5" s="142"/>
      <c r="C5" s="142"/>
      <c r="D5" s="146"/>
      <c r="E5" s="142"/>
      <c r="F5" s="142"/>
    </row>
    <row r="6" spans="1:6" ht="12.75" customHeight="1">
      <c r="A6" s="8"/>
      <c r="B6" s="142"/>
      <c r="C6" s="142"/>
      <c r="D6" s="146"/>
      <c r="E6" s="142"/>
      <c r="F6" s="142"/>
    </row>
    <row r="7" spans="1:6" ht="12.75" customHeight="1">
      <c r="B7" s="142"/>
      <c r="C7" s="142"/>
      <c r="D7" s="146"/>
      <c r="E7" s="142"/>
      <c r="F7" s="142"/>
    </row>
    <row r="8" spans="1:6" ht="12.75" customHeight="1">
      <c r="A8" s="65" t="s">
        <v>0</v>
      </c>
      <c r="B8" s="142"/>
      <c r="C8" s="142"/>
      <c r="D8" s="146"/>
      <c r="E8" s="142"/>
      <c r="F8" s="142"/>
    </row>
    <row r="9" spans="1:6" ht="12.75" customHeight="1">
      <c r="A9" s="66"/>
      <c r="B9" s="143"/>
      <c r="C9" s="143"/>
      <c r="D9" s="147"/>
      <c r="E9" s="143"/>
      <c r="F9" s="143"/>
    </row>
    <row r="10" spans="1:6" ht="12.75" customHeight="1">
      <c r="E10" s="69"/>
    </row>
    <row r="11" spans="1:6" ht="12.75" customHeight="1">
      <c r="A11" s="65" t="s">
        <v>110</v>
      </c>
      <c r="B11" s="69">
        <v>30</v>
      </c>
      <c r="C11" s="70">
        <v>30</v>
      </c>
      <c r="D11" s="71"/>
      <c r="E11" s="70">
        <v>30</v>
      </c>
      <c r="F11" s="69" t="s">
        <v>1</v>
      </c>
    </row>
    <row r="12" spans="1:6" ht="13">
      <c r="A12" s="65" t="s">
        <v>2</v>
      </c>
      <c r="B12" s="69">
        <v>25</v>
      </c>
      <c r="C12" s="70">
        <v>25</v>
      </c>
      <c r="D12" s="71"/>
      <c r="E12" s="70">
        <f>+C12+D12</f>
        <v>25</v>
      </c>
      <c r="F12" s="38" t="s">
        <v>3</v>
      </c>
    </row>
    <row r="13" spans="1:6" ht="15">
      <c r="A13" s="65" t="s">
        <v>111</v>
      </c>
      <c r="B13" s="83" t="s">
        <v>26</v>
      </c>
      <c r="C13" s="70">
        <v>33.99</v>
      </c>
      <c r="D13" s="71"/>
      <c r="E13" s="70">
        <f xml:space="preserve"> C13 + D13</f>
        <v>33.99</v>
      </c>
      <c r="F13" s="69" t="s">
        <v>1</v>
      </c>
    </row>
    <row r="14" spans="1:6" ht="13">
      <c r="A14" s="65" t="s">
        <v>5</v>
      </c>
      <c r="B14" s="69" t="s">
        <v>34</v>
      </c>
      <c r="C14" s="70">
        <v>22.12</v>
      </c>
      <c r="D14" s="72">
        <v>11.83</v>
      </c>
      <c r="E14" s="70">
        <f>+C14+D14</f>
        <v>33.950000000000003</v>
      </c>
      <c r="F14" s="38" t="s">
        <v>1</v>
      </c>
    </row>
    <row r="15" spans="1:6" ht="15">
      <c r="A15" s="65" t="s">
        <v>112</v>
      </c>
      <c r="B15" s="69">
        <v>17</v>
      </c>
      <c r="C15" s="70">
        <v>17</v>
      </c>
      <c r="D15" s="72"/>
      <c r="E15" s="70">
        <v>17</v>
      </c>
      <c r="F15" s="38" t="s">
        <v>1</v>
      </c>
    </row>
    <row r="16" spans="1:6" ht="13">
      <c r="A16" s="65" t="s">
        <v>6</v>
      </c>
      <c r="B16" s="69">
        <v>24</v>
      </c>
      <c r="C16" s="70">
        <v>24</v>
      </c>
      <c r="D16" s="72"/>
      <c r="E16" s="70">
        <v>24</v>
      </c>
      <c r="F16" s="38" t="s">
        <v>1</v>
      </c>
    </row>
    <row r="17" spans="1:6" ht="13">
      <c r="A17" s="65" t="s">
        <v>7</v>
      </c>
      <c r="B17" s="69">
        <v>25</v>
      </c>
      <c r="C17" s="70">
        <v>25</v>
      </c>
      <c r="D17" s="72"/>
      <c r="E17" s="70">
        <v>25</v>
      </c>
      <c r="F17" s="38" t="s">
        <v>3</v>
      </c>
    </row>
    <row r="18" spans="1:6" ht="15">
      <c r="A18" s="65" t="s">
        <v>113</v>
      </c>
      <c r="B18" s="69">
        <v>22</v>
      </c>
      <c r="C18" s="70">
        <v>22</v>
      </c>
      <c r="D18" s="72"/>
      <c r="E18" s="70">
        <f>+C18+D18</f>
        <v>22</v>
      </c>
      <c r="F18" s="38"/>
    </row>
    <row r="19" spans="1:6" ht="13">
      <c r="A19" s="65" t="s">
        <v>8</v>
      </c>
      <c r="B19" s="69">
        <v>26</v>
      </c>
      <c r="C19" s="70">
        <v>26</v>
      </c>
      <c r="D19" s="72"/>
      <c r="E19" s="70">
        <f>+C19+D19</f>
        <v>26</v>
      </c>
      <c r="F19" s="38" t="s">
        <v>3</v>
      </c>
    </row>
    <row r="20" spans="1:6" ht="15">
      <c r="A20" s="65" t="s">
        <v>114</v>
      </c>
      <c r="B20" s="79">
        <v>34.43</v>
      </c>
      <c r="C20" s="70">
        <v>34.43</v>
      </c>
      <c r="D20" s="72"/>
      <c r="E20" s="70">
        <f>+C20+D20</f>
        <v>34.43</v>
      </c>
      <c r="F20" s="38" t="s">
        <v>1</v>
      </c>
    </row>
    <row r="21" spans="1:6" ht="15">
      <c r="A21" s="65" t="s">
        <v>115</v>
      </c>
      <c r="B21" s="79" t="s">
        <v>27</v>
      </c>
      <c r="C21" s="70">
        <v>21.88796680497925</v>
      </c>
      <c r="D21" s="72">
        <v>17.012448132780083</v>
      </c>
      <c r="E21" s="70">
        <v>38.900414937759336</v>
      </c>
      <c r="F21" s="79" t="s">
        <v>3</v>
      </c>
    </row>
    <row r="22" spans="1:6" ht="13">
      <c r="A22" s="65" t="s">
        <v>29</v>
      </c>
      <c r="B22" s="69">
        <v>25</v>
      </c>
      <c r="C22" s="70">
        <v>25</v>
      </c>
      <c r="D22" s="72"/>
      <c r="E22" s="70">
        <v>25</v>
      </c>
      <c r="F22" s="38" t="s">
        <v>1</v>
      </c>
    </row>
    <row r="23" spans="1:6" ht="15">
      <c r="A23" s="65" t="s">
        <v>116</v>
      </c>
      <c r="B23" s="69" t="s">
        <v>44</v>
      </c>
      <c r="C23" s="70">
        <v>20</v>
      </c>
      <c r="D23" s="72"/>
      <c r="E23" s="70">
        <f xml:space="preserve"> C23 + D23</f>
        <v>20</v>
      </c>
      <c r="F23" s="69" t="s">
        <v>1</v>
      </c>
    </row>
    <row r="24" spans="1:6" ht="13">
      <c r="A24" s="65" t="s">
        <v>9</v>
      </c>
      <c r="B24" s="69">
        <v>18</v>
      </c>
      <c r="C24" s="70">
        <v>18</v>
      </c>
      <c r="D24" s="72"/>
      <c r="E24" s="70">
        <f xml:space="preserve"> C24 + D24</f>
        <v>18</v>
      </c>
      <c r="F24" s="38" t="s">
        <v>3</v>
      </c>
    </row>
    <row r="25" spans="1:6" ht="13">
      <c r="A25" s="78" t="s">
        <v>10</v>
      </c>
      <c r="B25" s="69">
        <v>12.5</v>
      </c>
      <c r="C25" s="70">
        <v>12.5</v>
      </c>
      <c r="D25" s="72"/>
      <c r="E25" s="70">
        <v>12.5</v>
      </c>
      <c r="F25" s="38" t="s">
        <v>1</v>
      </c>
    </row>
    <row r="26" spans="1:6" ht="15">
      <c r="A26" s="78" t="s">
        <v>212</v>
      </c>
      <c r="B26" s="69">
        <v>29</v>
      </c>
      <c r="C26" s="70">
        <v>29</v>
      </c>
      <c r="D26" s="72">
        <v>0</v>
      </c>
      <c r="E26" s="70">
        <v>29</v>
      </c>
      <c r="F26" s="38" t="s">
        <v>1</v>
      </c>
    </row>
    <row r="27" spans="1:6" ht="15">
      <c r="A27" s="65" t="s">
        <v>213</v>
      </c>
      <c r="B27" s="69">
        <v>33</v>
      </c>
      <c r="C27" s="70">
        <v>33</v>
      </c>
      <c r="D27" s="72"/>
      <c r="E27" s="70">
        <f xml:space="preserve"> C27 + D27</f>
        <v>33</v>
      </c>
      <c r="F27" s="38" t="s">
        <v>3</v>
      </c>
    </row>
    <row r="28" spans="1:6" ht="13">
      <c r="A28" s="65" t="s">
        <v>11</v>
      </c>
      <c r="B28" s="69">
        <v>30</v>
      </c>
      <c r="C28" s="70">
        <v>27.99</v>
      </c>
      <c r="D28" s="87">
        <v>11.55</v>
      </c>
      <c r="E28" s="70">
        <v>39.54</v>
      </c>
      <c r="F28" s="38" t="s">
        <v>1</v>
      </c>
    </row>
    <row r="29" spans="1:6" ht="13">
      <c r="A29" s="65" t="s">
        <v>12</v>
      </c>
      <c r="B29" s="69">
        <v>25</v>
      </c>
      <c r="C29" s="70">
        <v>25</v>
      </c>
      <c r="D29" s="72">
        <v>2.5</v>
      </c>
      <c r="E29" s="70">
        <v>27.5</v>
      </c>
      <c r="F29" s="38" t="s">
        <v>1</v>
      </c>
    </row>
    <row r="30" spans="1:6" ht="13">
      <c r="A30" s="65" t="s">
        <v>13</v>
      </c>
      <c r="B30" s="38" t="s">
        <v>28</v>
      </c>
      <c r="C30" s="70">
        <v>22.88</v>
      </c>
      <c r="D30" s="72">
        <v>6.75</v>
      </c>
      <c r="E30" s="70">
        <f xml:space="preserve"> C30 + D30</f>
        <v>29.63</v>
      </c>
      <c r="F30" s="38" t="s">
        <v>1</v>
      </c>
    </row>
    <row r="31" spans="1:6" ht="13">
      <c r="A31" s="65" t="s">
        <v>14</v>
      </c>
      <c r="B31" s="69">
        <v>28</v>
      </c>
      <c r="C31" s="70">
        <v>28</v>
      </c>
      <c r="D31" s="72"/>
      <c r="E31" s="70">
        <v>28</v>
      </c>
      <c r="F31" s="38" t="s">
        <v>1</v>
      </c>
    </row>
    <row r="32" spans="1:6" ht="13">
      <c r="A32" s="65" t="s">
        <v>15</v>
      </c>
      <c r="B32" s="69">
        <v>25.5</v>
      </c>
      <c r="C32" s="70">
        <v>25.5</v>
      </c>
      <c r="D32" s="72"/>
      <c r="E32" s="70">
        <v>25.5</v>
      </c>
      <c r="F32" s="38" t="s">
        <v>1</v>
      </c>
    </row>
    <row r="33" spans="1:6" ht="15">
      <c r="A33" s="65" t="s">
        <v>214</v>
      </c>
      <c r="B33" s="69">
        <v>33</v>
      </c>
      <c r="C33" s="70">
        <v>33</v>
      </c>
      <c r="D33" s="72"/>
      <c r="E33" s="70">
        <v>33</v>
      </c>
      <c r="F33" s="38" t="s">
        <v>3</v>
      </c>
    </row>
    <row r="34" spans="1:6" ht="13">
      <c r="A34" s="65" t="s">
        <v>16</v>
      </c>
      <c r="B34" s="69">
        <v>28</v>
      </c>
      <c r="C34" s="70">
        <v>28</v>
      </c>
      <c r="D34" s="72"/>
      <c r="E34" s="70">
        <v>28</v>
      </c>
      <c r="F34" s="38" t="s">
        <v>1</v>
      </c>
    </row>
    <row r="35" spans="1:6" ht="15">
      <c r="A35" s="65" t="s">
        <v>215</v>
      </c>
      <c r="B35" s="69">
        <v>19</v>
      </c>
      <c r="C35" s="70">
        <v>19</v>
      </c>
      <c r="D35" s="72"/>
      <c r="E35" s="70">
        <f xml:space="preserve"> C35 + D35</f>
        <v>19</v>
      </c>
      <c r="F35" s="38" t="s">
        <v>3</v>
      </c>
    </row>
    <row r="36" spans="1:6" ht="13">
      <c r="A36" s="65" t="s">
        <v>17</v>
      </c>
      <c r="B36" s="69">
        <v>25</v>
      </c>
      <c r="C36" s="70">
        <v>25</v>
      </c>
      <c r="D36" s="72">
        <v>1.5</v>
      </c>
      <c r="E36" s="70">
        <f>+C36+D36</f>
        <v>26.5</v>
      </c>
      <c r="F36" s="69" t="s">
        <v>1</v>
      </c>
    </row>
    <row r="37" spans="1:6" ht="13">
      <c r="A37" s="65" t="s">
        <v>18</v>
      </c>
      <c r="B37" s="69">
        <v>19</v>
      </c>
      <c r="C37" s="70">
        <v>19</v>
      </c>
      <c r="D37" s="72"/>
      <c r="E37" s="70">
        <f>+C37+D37</f>
        <v>19</v>
      </c>
      <c r="F37" s="38" t="s">
        <v>3</v>
      </c>
    </row>
    <row r="38" spans="1:6" ht="13">
      <c r="A38" s="65" t="s">
        <v>50</v>
      </c>
      <c r="B38" s="69">
        <v>23</v>
      </c>
      <c r="C38" s="70">
        <v>23</v>
      </c>
      <c r="D38" s="72"/>
      <c r="E38" s="70">
        <f>+C38+D38</f>
        <v>23</v>
      </c>
      <c r="F38" s="38"/>
    </row>
    <row r="39" spans="1:6" ht="13">
      <c r="A39" s="65" t="s">
        <v>19</v>
      </c>
      <c r="B39" s="69">
        <v>32.5</v>
      </c>
      <c r="C39" s="70">
        <v>32.5</v>
      </c>
      <c r="D39" s="72"/>
      <c r="E39" s="70">
        <f>C39+D39</f>
        <v>32.5</v>
      </c>
      <c r="F39" s="38" t="s">
        <v>1</v>
      </c>
    </row>
    <row r="40" spans="1:6" ht="13">
      <c r="A40" s="65" t="s">
        <v>20</v>
      </c>
      <c r="B40" s="69">
        <v>28</v>
      </c>
      <c r="C40" s="70">
        <v>28</v>
      </c>
      <c r="D40" s="72"/>
      <c r="E40" s="70">
        <f xml:space="preserve"> C40 + D40</f>
        <v>28</v>
      </c>
      <c r="F40" s="38" t="s">
        <v>3</v>
      </c>
    </row>
    <row r="41" spans="1:6" ht="15">
      <c r="A41" s="65" t="s">
        <v>216</v>
      </c>
      <c r="B41" s="69">
        <v>8.5</v>
      </c>
      <c r="C41" s="70">
        <f>100*B41/(100+B41+8*(100/100+122/100+10.53/100))</f>
        <v>6.6875212427145359</v>
      </c>
      <c r="D41" s="72">
        <f>100*(8*(100/100+122/100+10.53/100))/(100+8.5+8*(100/100+122/100+10.53/100))</f>
        <v>14.635758254761514</v>
      </c>
      <c r="E41" s="70">
        <f>C41+D41</f>
        <v>21.323279497476051</v>
      </c>
      <c r="F41" s="69" t="s">
        <v>3</v>
      </c>
    </row>
    <row r="42" spans="1:6" ht="13">
      <c r="A42" s="65" t="s">
        <v>21</v>
      </c>
      <c r="B42" s="69">
        <v>20</v>
      </c>
      <c r="C42" s="70">
        <v>20</v>
      </c>
      <c r="D42" s="71"/>
      <c r="E42" s="70">
        <f>C42+D42</f>
        <v>20</v>
      </c>
      <c r="F42" s="38" t="s">
        <v>3</v>
      </c>
    </row>
    <row r="43" spans="1:6" ht="15">
      <c r="A43" s="65" t="s">
        <v>221</v>
      </c>
      <c r="B43" s="69">
        <v>30</v>
      </c>
      <c r="C43" s="70">
        <v>30</v>
      </c>
      <c r="D43" s="72"/>
      <c r="E43" s="70">
        <f xml:space="preserve"> C43 + D43</f>
        <v>30</v>
      </c>
      <c r="F43" s="38" t="s">
        <v>1</v>
      </c>
    </row>
    <row r="44" spans="1:6" ht="15">
      <c r="A44" s="65" t="s">
        <v>222</v>
      </c>
      <c r="B44" s="69">
        <v>35</v>
      </c>
      <c r="C44" s="70">
        <f>B44-B44/100*D44</f>
        <v>32.707500000000003</v>
      </c>
      <c r="D44" s="72">
        <v>6.55</v>
      </c>
      <c r="E44" s="70">
        <f>C44+D44</f>
        <v>39.2575</v>
      </c>
      <c r="F44" s="38" t="s">
        <v>1</v>
      </c>
    </row>
    <row r="45" spans="1:6" ht="13" thickBot="1">
      <c r="A45" s="64"/>
      <c r="B45" s="64"/>
      <c r="C45" s="64"/>
      <c r="D45" s="81"/>
      <c r="E45" s="64"/>
      <c r="F45" s="64"/>
    </row>
    <row r="47" spans="1:6">
      <c r="A47" s="144"/>
      <c r="B47" s="144"/>
    </row>
    <row r="104" spans="1:1">
      <c r="A104" s="4" t="s">
        <v>103</v>
      </c>
    </row>
  </sheetData>
  <mergeCells count="6">
    <mergeCell ref="F4:F9"/>
    <mergeCell ref="A47:B47"/>
    <mergeCell ref="B4:B9"/>
    <mergeCell ref="C4:C9"/>
    <mergeCell ref="D4:D9"/>
    <mergeCell ref="E4:E9"/>
  </mergeCells>
  <phoneticPr fontId="0" type="noConversion"/>
  <printOptions horizontalCentered="1" verticalCentered="1"/>
  <pageMargins left="0.25" right="0.25" top="0.75" bottom="0.75" header="0.3" footer="0.3"/>
  <pageSetup paperSize="9" scale="63"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F104"/>
  <sheetViews>
    <sheetView showGridLines="0" zoomScaleNormal="100" workbookViewId="0">
      <selection activeCell="F41" sqref="F41"/>
    </sheetView>
  </sheetViews>
  <sheetFormatPr defaultColWidth="9.08984375" defaultRowHeight="12.5"/>
  <cols>
    <col min="1" max="2" width="16.90625" style="4" customWidth="1"/>
    <col min="3" max="3" width="17.36328125" style="4" customWidth="1"/>
    <col min="4" max="4" width="17.54296875" style="61" customWidth="1"/>
    <col min="5" max="5" width="12.90625" style="4" customWidth="1"/>
    <col min="6" max="6" width="12.08984375" style="4" customWidth="1"/>
    <col min="7" max="16384" width="9.08984375" style="4"/>
  </cols>
  <sheetData>
    <row r="1" spans="1:6" ht="13">
      <c r="A1" s="60">
        <v>41684</v>
      </c>
    </row>
    <row r="2" spans="1:6" ht="15">
      <c r="A2" s="5" t="s">
        <v>211</v>
      </c>
      <c r="B2" s="62"/>
      <c r="C2" s="62"/>
      <c r="D2" s="63"/>
      <c r="E2" s="62"/>
      <c r="F2" s="62"/>
    </row>
    <row r="3" spans="1:6" ht="12.75" customHeight="1" thickBot="1">
      <c r="A3" s="64"/>
      <c r="B3" s="64"/>
      <c r="C3" s="64"/>
      <c r="D3" s="81"/>
      <c r="E3" s="64"/>
      <c r="F3" s="64"/>
    </row>
    <row r="4" spans="1:6" ht="12.75" customHeight="1">
      <c r="A4" s="10"/>
      <c r="B4" s="141" t="s">
        <v>105</v>
      </c>
      <c r="C4" s="141" t="s">
        <v>106</v>
      </c>
      <c r="D4" s="145" t="s">
        <v>107</v>
      </c>
      <c r="E4" s="141" t="s">
        <v>108</v>
      </c>
      <c r="F4" s="141" t="s">
        <v>109</v>
      </c>
    </row>
    <row r="5" spans="1:6" ht="12.75" customHeight="1">
      <c r="B5" s="142"/>
      <c r="C5" s="142"/>
      <c r="D5" s="146"/>
      <c r="E5" s="142"/>
      <c r="F5" s="142"/>
    </row>
    <row r="6" spans="1:6" ht="12.75" customHeight="1">
      <c r="A6" s="8"/>
      <c r="B6" s="142"/>
      <c r="C6" s="142"/>
      <c r="D6" s="146"/>
      <c r="E6" s="142"/>
      <c r="F6" s="142"/>
    </row>
    <row r="7" spans="1:6" ht="12.75" customHeight="1">
      <c r="B7" s="142"/>
      <c r="C7" s="142"/>
      <c r="D7" s="146"/>
      <c r="E7" s="142"/>
      <c r="F7" s="142"/>
    </row>
    <row r="8" spans="1:6" ht="12.75" customHeight="1">
      <c r="A8" s="65" t="s">
        <v>0</v>
      </c>
      <c r="B8" s="142"/>
      <c r="C8" s="142"/>
      <c r="D8" s="146"/>
      <c r="E8" s="142"/>
      <c r="F8" s="142"/>
    </row>
    <row r="9" spans="1:6" ht="12.75" customHeight="1">
      <c r="A9" s="66"/>
      <c r="B9" s="143"/>
      <c r="C9" s="143"/>
      <c r="D9" s="147"/>
      <c r="E9" s="143"/>
      <c r="F9" s="143"/>
    </row>
    <row r="10" spans="1:6" ht="12.75" customHeight="1">
      <c r="E10" s="69"/>
    </row>
    <row r="11" spans="1:6" ht="12.75" customHeight="1">
      <c r="A11" s="65" t="s">
        <v>110</v>
      </c>
      <c r="B11" s="69">
        <v>30</v>
      </c>
      <c r="C11" s="70">
        <v>30</v>
      </c>
      <c r="D11" s="71"/>
      <c r="E11" s="70">
        <v>30</v>
      </c>
      <c r="F11" s="69" t="s">
        <v>1</v>
      </c>
    </row>
    <row r="12" spans="1:6" ht="13">
      <c r="A12" s="65" t="s">
        <v>2</v>
      </c>
      <c r="B12" s="69">
        <v>25</v>
      </c>
      <c r="C12" s="70">
        <v>25</v>
      </c>
      <c r="D12" s="71"/>
      <c r="E12" s="70">
        <v>25</v>
      </c>
      <c r="F12" s="38" t="s">
        <v>3</v>
      </c>
    </row>
    <row r="13" spans="1:6" ht="15">
      <c r="A13" s="65" t="s">
        <v>111</v>
      </c>
      <c r="B13" s="83" t="s">
        <v>26</v>
      </c>
      <c r="C13" s="70">
        <v>33.99</v>
      </c>
      <c r="D13" s="71"/>
      <c r="E13" s="70">
        <f t="shared" ref="E13:E18" si="0" xml:space="preserve"> C13 + D13</f>
        <v>33.99</v>
      </c>
      <c r="F13" s="69" t="s">
        <v>1</v>
      </c>
    </row>
    <row r="14" spans="1:6" ht="13">
      <c r="A14" s="65" t="s">
        <v>5</v>
      </c>
      <c r="B14" s="69" t="s">
        <v>34</v>
      </c>
      <c r="C14" s="70">
        <v>22.12</v>
      </c>
      <c r="D14" s="72">
        <v>11.81</v>
      </c>
      <c r="E14" s="70">
        <f t="shared" si="0"/>
        <v>33.93</v>
      </c>
      <c r="F14" s="38" t="s">
        <v>1</v>
      </c>
    </row>
    <row r="15" spans="1:6" ht="15">
      <c r="A15" s="65" t="s">
        <v>112</v>
      </c>
      <c r="B15" s="69">
        <v>17</v>
      </c>
      <c r="C15" s="70">
        <v>17</v>
      </c>
      <c r="D15" s="72"/>
      <c r="E15" s="70">
        <f t="shared" si="0"/>
        <v>17</v>
      </c>
      <c r="F15" s="38" t="s">
        <v>1</v>
      </c>
    </row>
    <row r="16" spans="1:6" ht="13">
      <c r="A16" s="65" t="s">
        <v>6</v>
      </c>
      <c r="B16" s="74">
        <v>24</v>
      </c>
      <c r="C16" s="75">
        <v>24</v>
      </c>
      <c r="D16" s="76"/>
      <c r="E16" s="70">
        <f t="shared" si="0"/>
        <v>24</v>
      </c>
      <c r="F16" s="84" t="s">
        <v>1</v>
      </c>
    </row>
    <row r="17" spans="1:6" ht="13">
      <c r="A17" s="65" t="s">
        <v>7</v>
      </c>
      <c r="B17" s="69">
        <v>28</v>
      </c>
      <c r="C17" s="70">
        <v>28</v>
      </c>
      <c r="D17" s="72"/>
      <c r="E17" s="70">
        <f t="shared" si="0"/>
        <v>28</v>
      </c>
      <c r="F17" s="38" t="s">
        <v>3</v>
      </c>
    </row>
    <row r="18" spans="1:6" ht="15">
      <c r="A18" s="65" t="s">
        <v>113</v>
      </c>
      <c r="B18" s="69">
        <v>23</v>
      </c>
      <c r="C18" s="70">
        <v>23</v>
      </c>
      <c r="D18" s="72"/>
      <c r="E18" s="70">
        <f t="shared" si="0"/>
        <v>23</v>
      </c>
      <c r="F18" s="38"/>
    </row>
    <row r="19" spans="1:6" ht="13">
      <c r="A19" s="65" t="s">
        <v>8</v>
      </c>
      <c r="B19" s="69">
        <v>26</v>
      </c>
      <c r="C19" s="70">
        <v>26</v>
      </c>
      <c r="D19" s="72"/>
      <c r="E19" s="70">
        <v>26</v>
      </c>
      <c r="F19" s="38" t="s">
        <v>3</v>
      </c>
    </row>
    <row r="20" spans="1:6" ht="15">
      <c r="A20" s="65" t="s">
        <v>114</v>
      </c>
      <c r="B20" s="79">
        <v>34.43</v>
      </c>
      <c r="C20" s="70">
        <v>34.43</v>
      </c>
      <c r="D20" s="72"/>
      <c r="E20" s="70">
        <v>34.43</v>
      </c>
      <c r="F20" s="38" t="s">
        <v>1</v>
      </c>
    </row>
    <row r="21" spans="1:6" ht="15">
      <c r="A21" s="65" t="s">
        <v>115</v>
      </c>
      <c r="B21" s="79" t="s">
        <v>27</v>
      </c>
      <c r="C21" s="70">
        <f xml:space="preserve"> 26.375 * (100 - D21) / 100</f>
        <v>21.887966804979257</v>
      </c>
      <c r="D21" s="72">
        <f xml:space="preserve"> (0.05 * 410) / (100 + (0.05 * 410)) * 100</f>
        <v>17.012448132780083</v>
      </c>
      <c r="E21" s="70">
        <f xml:space="preserve"> C21 + D21</f>
        <v>38.900414937759336</v>
      </c>
      <c r="F21" s="79" t="s">
        <v>3</v>
      </c>
    </row>
    <row r="22" spans="1:6" ht="13">
      <c r="A22" s="65" t="s">
        <v>29</v>
      </c>
      <c r="B22" s="69">
        <v>29</v>
      </c>
      <c r="C22" s="70">
        <v>29</v>
      </c>
      <c r="D22" s="72"/>
      <c r="E22" s="70">
        <v>29</v>
      </c>
      <c r="F22" s="38" t="s">
        <v>1</v>
      </c>
    </row>
    <row r="23" spans="1:6" ht="15">
      <c r="A23" s="65" t="s">
        <v>116</v>
      </c>
      <c r="B23" s="69" t="s">
        <v>45</v>
      </c>
      <c r="C23" s="70">
        <v>17.329999999999998</v>
      </c>
      <c r="D23" s="72"/>
      <c r="E23" s="70">
        <f xml:space="preserve"> C23 + D23</f>
        <v>17.329999999999998</v>
      </c>
      <c r="F23" s="69" t="s">
        <v>1</v>
      </c>
    </row>
    <row r="24" spans="1:6" ht="13">
      <c r="A24" s="65" t="s">
        <v>9</v>
      </c>
      <c r="B24" s="69">
        <v>18</v>
      </c>
      <c r="C24" s="70">
        <v>18</v>
      </c>
      <c r="D24" s="72"/>
      <c r="E24" s="70">
        <f xml:space="preserve"> C24 + D24</f>
        <v>18</v>
      </c>
      <c r="F24" s="38" t="s">
        <v>3</v>
      </c>
    </row>
    <row r="25" spans="1:6" ht="13">
      <c r="A25" s="78" t="s">
        <v>10</v>
      </c>
      <c r="B25" s="69">
        <v>12.5</v>
      </c>
      <c r="C25" s="70">
        <v>12.5</v>
      </c>
      <c r="D25" s="72"/>
      <c r="E25" s="70">
        <v>12.5</v>
      </c>
      <c r="F25" s="38" t="s">
        <v>1</v>
      </c>
    </row>
    <row r="26" spans="1:6" ht="15">
      <c r="A26" s="78" t="s">
        <v>212</v>
      </c>
      <c r="B26" s="69">
        <v>31</v>
      </c>
      <c r="C26" s="70">
        <v>31</v>
      </c>
      <c r="D26" s="72">
        <v>0</v>
      </c>
      <c r="E26" s="70">
        <v>31</v>
      </c>
      <c r="F26" s="38" t="s">
        <v>1</v>
      </c>
    </row>
    <row r="27" spans="1:6" ht="15">
      <c r="A27" s="65" t="s">
        <v>213</v>
      </c>
      <c r="B27" s="69">
        <v>33</v>
      </c>
      <c r="C27" s="70">
        <v>33</v>
      </c>
      <c r="D27" s="72"/>
      <c r="E27" s="70">
        <v>33</v>
      </c>
      <c r="F27" s="38" t="s">
        <v>3</v>
      </c>
    </row>
    <row r="28" spans="1:6" ht="13">
      <c r="A28" s="65" t="s">
        <v>11</v>
      </c>
      <c r="B28" s="69">
        <v>30</v>
      </c>
      <c r="C28" s="70">
        <v>27.99</v>
      </c>
      <c r="D28" s="72">
        <v>11.55</v>
      </c>
      <c r="E28" s="70">
        <v>39.54</v>
      </c>
      <c r="F28" s="38" t="s">
        <v>1</v>
      </c>
    </row>
    <row r="29" spans="1:6" ht="13">
      <c r="A29" s="65" t="s">
        <v>12</v>
      </c>
      <c r="B29" s="69">
        <v>25</v>
      </c>
      <c r="C29" s="70">
        <v>25</v>
      </c>
      <c r="D29" s="72">
        <v>2.5</v>
      </c>
      <c r="E29" s="70">
        <v>27.5</v>
      </c>
      <c r="F29" s="38" t="s">
        <v>1</v>
      </c>
    </row>
    <row r="30" spans="1:6" ht="13">
      <c r="A30" s="65" t="s">
        <v>13</v>
      </c>
      <c r="B30" s="38" t="s">
        <v>28</v>
      </c>
      <c r="C30" s="70">
        <v>22.88</v>
      </c>
      <c r="D30" s="72">
        <v>6.75</v>
      </c>
      <c r="E30" s="70">
        <f xml:space="preserve"> C30 + D30</f>
        <v>29.63</v>
      </c>
      <c r="F30" s="38" t="s">
        <v>1</v>
      </c>
    </row>
    <row r="31" spans="1:6" ht="13">
      <c r="A31" s="65" t="s">
        <v>14</v>
      </c>
      <c r="B31" s="69">
        <v>29</v>
      </c>
      <c r="C31" s="70">
        <v>29</v>
      </c>
      <c r="D31" s="72"/>
      <c r="E31" s="70">
        <v>29</v>
      </c>
      <c r="F31" s="38" t="s">
        <v>1</v>
      </c>
    </row>
    <row r="32" spans="1:6" ht="13">
      <c r="A32" s="65" t="s">
        <v>15</v>
      </c>
      <c r="B32" s="69">
        <v>29.6</v>
      </c>
      <c r="C32" s="70">
        <v>29.6</v>
      </c>
      <c r="D32" s="72"/>
      <c r="E32" s="70">
        <v>29.6</v>
      </c>
      <c r="F32" s="38" t="s">
        <v>1</v>
      </c>
    </row>
    <row r="33" spans="1:6" ht="15">
      <c r="A33" s="65" t="s">
        <v>214</v>
      </c>
      <c r="B33" s="69">
        <v>33</v>
      </c>
      <c r="C33" s="70">
        <v>33</v>
      </c>
      <c r="D33" s="72"/>
      <c r="E33" s="70">
        <v>33</v>
      </c>
      <c r="F33" s="38" t="s">
        <v>3</v>
      </c>
    </row>
    <row r="34" spans="1:6" ht="13">
      <c r="A34" s="65" t="s">
        <v>16</v>
      </c>
      <c r="B34" s="69">
        <v>28</v>
      </c>
      <c r="C34" s="70">
        <v>28</v>
      </c>
      <c r="D34" s="72"/>
      <c r="E34" s="70">
        <v>28</v>
      </c>
      <c r="F34" s="38" t="s">
        <v>1</v>
      </c>
    </row>
    <row r="35" spans="1:6" ht="15">
      <c r="A35" s="65" t="s">
        <v>215</v>
      </c>
      <c r="B35" s="69">
        <v>19</v>
      </c>
      <c r="C35" s="70">
        <v>19</v>
      </c>
      <c r="D35" s="72"/>
      <c r="E35" s="70">
        <f xml:space="preserve"> C35 + D35</f>
        <v>19</v>
      </c>
      <c r="F35" s="38" t="s">
        <v>3</v>
      </c>
    </row>
    <row r="36" spans="1:6" ht="13">
      <c r="A36" s="65" t="s">
        <v>17</v>
      </c>
      <c r="B36" s="69">
        <v>25</v>
      </c>
      <c r="C36" s="70">
        <v>25</v>
      </c>
      <c r="D36" s="72">
        <v>2.5</v>
      </c>
      <c r="E36" s="70">
        <f>+C36+D36</f>
        <v>27.5</v>
      </c>
      <c r="F36" s="69" t="s">
        <v>1</v>
      </c>
    </row>
    <row r="37" spans="1:6" ht="13">
      <c r="A37" s="65" t="s">
        <v>18</v>
      </c>
      <c r="B37" s="69">
        <v>19</v>
      </c>
      <c r="C37" s="70">
        <v>19</v>
      </c>
      <c r="D37" s="72"/>
      <c r="E37" s="70">
        <f>+C37+D37</f>
        <v>19</v>
      </c>
      <c r="F37" s="38" t="s">
        <v>3</v>
      </c>
    </row>
    <row r="38" spans="1:6" ht="13">
      <c r="A38" s="65" t="s">
        <v>50</v>
      </c>
      <c r="B38" s="69">
        <v>25</v>
      </c>
      <c r="C38" s="70">
        <v>25</v>
      </c>
      <c r="D38" s="72"/>
      <c r="E38" s="70">
        <f>+C38+D38</f>
        <v>25</v>
      </c>
      <c r="F38" s="38"/>
    </row>
    <row r="39" spans="1:6" ht="13">
      <c r="A39" s="65" t="s">
        <v>19</v>
      </c>
      <c r="B39" s="69">
        <v>35</v>
      </c>
      <c r="C39" s="70">
        <v>35</v>
      </c>
      <c r="D39" s="72"/>
      <c r="E39" s="70">
        <f>C39+D39</f>
        <v>35</v>
      </c>
      <c r="F39" s="38" t="s">
        <v>1</v>
      </c>
    </row>
    <row r="40" spans="1:6" ht="13">
      <c r="A40" s="65" t="s">
        <v>20</v>
      </c>
      <c r="B40" s="69">
        <v>28</v>
      </c>
      <c r="C40" s="70">
        <v>28</v>
      </c>
      <c r="D40" s="72"/>
      <c r="E40" s="70">
        <f xml:space="preserve"> C40 + D40</f>
        <v>28</v>
      </c>
      <c r="F40" s="38" t="s">
        <v>3</v>
      </c>
    </row>
    <row r="41" spans="1:6" ht="15">
      <c r="A41" s="65" t="s">
        <v>216</v>
      </c>
      <c r="B41" s="69">
        <v>8.5</v>
      </c>
      <c r="C41" s="70">
        <v>6.69</v>
      </c>
      <c r="D41" s="72">
        <v>14.64</v>
      </c>
      <c r="E41" s="70">
        <v>21.32</v>
      </c>
      <c r="F41" s="69" t="s">
        <v>3</v>
      </c>
    </row>
    <row r="42" spans="1:6" ht="15">
      <c r="A42" s="65" t="s">
        <v>217</v>
      </c>
      <c r="B42" s="69">
        <v>20</v>
      </c>
      <c r="C42" s="70">
        <v>20</v>
      </c>
      <c r="D42" s="71"/>
      <c r="E42" s="70">
        <f>C42+D42</f>
        <v>20</v>
      </c>
      <c r="F42" s="38" t="s">
        <v>3</v>
      </c>
    </row>
    <row r="43" spans="1:6" ht="15">
      <c r="A43" s="65" t="s">
        <v>218</v>
      </c>
      <c r="B43" s="69">
        <v>30</v>
      </c>
      <c r="C43" s="70">
        <v>30</v>
      </c>
      <c r="D43" s="72"/>
      <c r="E43" s="70">
        <f xml:space="preserve"> C43 + D43</f>
        <v>30</v>
      </c>
      <c r="F43" s="38" t="s">
        <v>1</v>
      </c>
    </row>
    <row r="44" spans="1:6" ht="15">
      <c r="A44" s="65" t="s">
        <v>219</v>
      </c>
      <c r="B44" s="69">
        <v>35</v>
      </c>
      <c r="C44" s="70">
        <v>32.700000000000003</v>
      </c>
      <c r="D44" s="72">
        <v>6.6</v>
      </c>
      <c r="E44" s="70">
        <f>+C44+D44</f>
        <v>39.300000000000004</v>
      </c>
      <c r="F44" s="38" t="s">
        <v>1</v>
      </c>
    </row>
    <row r="45" spans="1:6" ht="13" thickBot="1">
      <c r="A45" s="64"/>
      <c r="B45" s="64"/>
      <c r="C45" s="64"/>
      <c r="D45" s="81"/>
      <c r="E45" s="64"/>
      <c r="F45" s="64"/>
    </row>
    <row r="47" spans="1:6">
      <c r="A47" s="144"/>
      <c r="B47" s="144"/>
    </row>
    <row r="104" spans="1:1">
      <c r="A104" s="4" t="s">
        <v>103</v>
      </c>
    </row>
  </sheetData>
  <mergeCells count="6">
    <mergeCell ref="F4:F9"/>
    <mergeCell ref="A47:B47"/>
    <mergeCell ref="B4:B9"/>
    <mergeCell ref="C4:C9"/>
    <mergeCell ref="D4:D9"/>
    <mergeCell ref="E4:E9"/>
  </mergeCells>
  <phoneticPr fontId="0" type="noConversion"/>
  <printOptions horizontalCentered="1" verticalCentered="1"/>
  <pageMargins left="0.25" right="0.25" top="0.75" bottom="0.75" header="0.3" footer="0.3"/>
  <pageSetup paperSize="9" scale="63"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G104"/>
  <sheetViews>
    <sheetView showGridLines="0" zoomScaleNormal="100" workbookViewId="0">
      <selection activeCell="F41" sqref="F41"/>
    </sheetView>
  </sheetViews>
  <sheetFormatPr defaultColWidth="9.08984375" defaultRowHeight="12.5"/>
  <cols>
    <col min="1" max="2" width="16.90625" style="4" customWidth="1"/>
    <col min="3" max="3" width="16.453125" style="4" customWidth="1"/>
    <col min="4" max="4" width="16.36328125" style="61" customWidth="1"/>
    <col min="5" max="5" width="10" style="4" customWidth="1"/>
    <col min="6" max="6" width="11.08984375" style="4" customWidth="1"/>
    <col min="7" max="16384" width="9.08984375" style="4"/>
  </cols>
  <sheetData>
    <row r="1" spans="1:7" ht="13">
      <c r="A1" s="60">
        <v>41684</v>
      </c>
    </row>
    <row r="2" spans="1:7" ht="12.75" customHeight="1">
      <c r="A2" s="5" t="s">
        <v>210</v>
      </c>
      <c r="B2" s="62"/>
      <c r="C2" s="62"/>
      <c r="D2" s="63"/>
      <c r="E2" s="62"/>
      <c r="F2" s="62"/>
    </row>
    <row r="3" spans="1:7" ht="12.75" customHeight="1" thickBot="1">
      <c r="A3" s="64"/>
      <c r="B3" s="64"/>
      <c r="C3" s="64"/>
      <c r="D3" s="81"/>
      <c r="E3" s="64"/>
      <c r="F3" s="64"/>
    </row>
    <row r="4" spans="1:7" ht="12.75" customHeight="1">
      <c r="A4" s="10"/>
      <c r="B4" s="141" t="s">
        <v>105</v>
      </c>
      <c r="C4" s="141" t="s">
        <v>106</v>
      </c>
      <c r="D4" s="145" t="s">
        <v>107</v>
      </c>
      <c r="E4" s="141" t="s">
        <v>108</v>
      </c>
      <c r="F4" s="141" t="s">
        <v>109</v>
      </c>
    </row>
    <row r="5" spans="1:7" ht="12.75" customHeight="1">
      <c r="B5" s="142"/>
      <c r="C5" s="142"/>
      <c r="D5" s="146"/>
      <c r="E5" s="142"/>
      <c r="F5" s="142"/>
    </row>
    <row r="6" spans="1:7" ht="12.75" customHeight="1">
      <c r="A6" s="8"/>
      <c r="B6" s="142"/>
      <c r="C6" s="142"/>
      <c r="D6" s="146"/>
      <c r="E6" s="142"/>
      <c r="F6" s="142"/>
    </row>
    <row r="7" spans="1:7" ht="12.75" customHeight="1">
      <c r="B7" s="142"/>
      <c r="C7" s="142"/>
      <c r="D7" s="146"/>
      <c r="E7" s="142"/>
      <c r="F7" s="142"/>
    </row>
    <row r="8" spans="1:7" ht="12.75" customHeight="1">
      <c r="A8" s="65" t="s">
        <v>0</v>
      </c>
      <c r="B8" s="142"/>
      <c r="C8" s="142"/>
      <c r="D8" s="146"/>
      <c r="E8" s="142"/>
      <c r="F8" s="142"/>
    </row>
    <row r="9" spans="1:7" ht="12.75" customHeight="1">
      <c r="A9" s="66"/>
      <c r="B9" s="143"/>
      <c r="C9" s="143"/>
      <c r="D9" s="147"/>
      <c r="E9" s="143"/>
      <c r="F9" s="143"/>
    </row>
    <row r="10" spans="1:7" ht="12.75" customHeight="1">
      <c r="E10" s="69"/>
    </row>
    <row r="11" spans="1:7" ht="12.75" customHeight="1">
      <c r="A11" s="65" t="s">
        <v>110</v>
      </c>
      <c r="B11" s="69">
        <v>30</v>
      </c>
      <c r="C11" s="70">
        <v>30</v>
      </c>
      <c r="D11" s="71"/>
      <c r="E11" s="70">
        <f xml:space="preserve"> C11 + D11</f>
        <v>30</v>
      </c>
      <c r="F11" s="69" t="s">
        <v>1</v>
      </c>
      <c r="G11" s="65"/>
    </row>
    <row r="12" spans="1:7" ht="13">
      <c r="A12" s="65" t="s">
        <v>2</v>
      </c>
      <c r="B12" s="69">
        <v>25</v>
      </c>
      <c r="C12" s="70">
        <v>25</v>
      </c>
      <c r="D12" s="71"/>
      <c r="E12" s="70">
        <f xml:space="preserve"> C12 + D12</f>
        <v>25</v>
      </c>
      <c r="F12" s="69" t="s">
        <v>3</v>
      </c>
      <c r="G12" s="65"/>
    </row>
    <row r="13" spans="1:7" ht="13">
      <c r="A13" s="65" t="s">
        <v>4</v>
      </c>
      <c r="B13" s="83" t="s">
        <v>26</v>
      </c>
      <c r="C13" s="70">
        <v>33.99</v>
      </c>
      <c r="D13" s="71"/>
      <c r="E13" s="70">
        <f xml:space="preserve"> C13 + D13</f>
        <v>33.99</v>
      </c>
      <c r="F13" s="69" t="s">
        <v>1</v>
      </c>
      <c r="G13" s="65"/>
    </row>
    <row r="14" spans="1:7" ht="13">
      <c r="A14" s="65" t="s">
        <v>5</v>
      </c>
      <c r="B14" s="69" t="s">
        <v>34</v>
      </c>
      <c r="C14" s="70">
        <v>22.12</v>
      </c>
      <c r="D14" s="72">
        <v>12.06</v>
      </c>
      <c r="E14" s="70">
        <f>C14+D14</f>
        <v>34.18</v>
      </c>
      <c r="F14" s="38" t="s">
        <v>1</v>
      </c>
      <c r="G14" s="65"/>
    </row>
    <row r="15" spans="1:7" ht="15">
      <c r="A15" s="65" t="s">
        <v>196</v>
      </c>
      <c r="B15" s="69">
        <v>17</v>
      </c>
      <c r="C15" s="70">
        <v>17</v>
      </c>
      <c r="D15" s="72"/>
      <c r="E15" s="70">
        <f>C15+D15</f>
        <v>17</v>
      </c>
      <c r="F15" s="38" t="s">
        <v>1</v>
      </c>
    </row>
    <row r="16" spans="1:7" s="77" customFormat="1" ht="13">
      <c r="A16" s="73" t="s">
        <v>6</v>
      </c>
      <c r="B16" s="74">
        <v>26</v>
      </c>
      <c r="C16" s="75">
        <v>26</v>
      </c>
      <c r="D16" s="76"/>
      <c r="E16" s="70">
        <f>C16+D16</f>
        <v>26</v>
      </c>
      <c r="F16" s="84" t="s">
        <v>1</v>
      </c>
      <c r="G16" s="73"/>
    </row>
    <row r="17" spans="1:7" ht="13">
      <c r="A17" s="65" t="s">
        <v>7</v>
      </c>
      <c r="B17" s="69">
        <v>28</v>
      </c>
      <c r="C17" s="70">
        <v>28</v>
      </c>
      <c r="D17" s="72"/>
      <c r="E17" s="70">
        <f>C17+D17</f>
        <v>28</v>
      </c>
      <c r="F17" s="38" t="s">
        <v>3</v>
      </c>
      <c r="G17" s="65"/>
    </row>
    <row r="18" spans="1:7" ht="15">
      <c r="A18" s="65" t="s">
        <v>197</v>
      </c>
      <c r="B18" s="69">
        <v>24</v>
      </c>
      <c r="C18" s="70">
        <v>24</v>
      </c>
      <c r="D18" s="72"/>
      <c r="E18" s="70">
        <f>C18+D18</f>
        <v>24</v>
      </c>
      <c r="F18" s="38"/>
      <c r="G18" s="65"/>
    </row>
    <row r="19" spans="1:7" ht="12.75" customHeight="1">
      <c r="A19" s="65" t="s">
        <v>8</v>
      </c>
      <c r="B19" s="69">
        <v>26</v>
      </c>
      <c r="C19" s="70">
        <v>26</v>
      </c>
      <c r="D19" s="72"/>
      <c r="E19" s="70">
        <v>26</v>
      </c>
      <c r="F19" s="38" t="s">
        <v>3</v>
      </c>
      <c r="G19" s="65"/>
    </row>
    <row r="20" spans="1:7" ht="12.75" customHeight="1">
      <c r="A20" s="65" t="s">
        <v>198</v>
      </c>
      <c r="B20" s="79" t="s">
        <v>30</v>
      </c>
      <c r="C20" s="70">
        <v>34.950000000000003</v>
      </c>
      <c r="D20" s="72"/>
      <c r="E20" s="70">
        <f>+C20+D20</f>
        <v>34.950000000000003</v>
      </c>
      <c r="F20" s="38" t="s">
        <v>1</v>
      </c>
      <c r="G20" s="65"/>
    </row>
    <row r="21" spans="1:7" ht="12.75" customHeight="1">
      <c r="A21" s="65" t="s">
        <v>199</v>
      </c>
      <c r="B21" s="79" t="s">
        <v>27</v>
      </c>
      <c r="C21" s="70">
        <f xml:space="preserve"> 26.375 * (100 - D21) / 100</f>
        <v>21.887966804979257</v>
      </c>
      <c r="D21" s="72">
        <f xml:space="preserve"> (0.05 * 410) / (100 + (0.05 * 410)) * 100</f>
        <v>17.012448132780083</v>
      </c>
      <c r="E21" s="70">
        <f xml:space="preserve"> C21 + D21</f>
        <v>38.900414937759336</v>
      </c>
      <c r="F21" s="79" t="s">
        <v>3</v>
      </c>
      <c r="G21" s="65"/>
    </row>
    <row r="22" spans="1:7" ht="12.75" customHeight="1">
      <c r="A22" s="65" t="s">
        <v>29</v>
      </c>
      <c r="B22" s="69">
        <v>32</v>
      </c>
      <c r="C22" s="70">
        <v>32</v>
      </c>
      <c r="D22" s="72"/>
      <c r="E22" s="70">
        <f xml:space="preserve"> C22 + D22</f>
        <v>32</v>
      </c>
      <c r="F22" s="38" t="s">
        <v>1</v>
      </c>
      <c r="G22" s="65"/>
    </row>
    <row r="23" spans="1:7" ht="15">
      <c r="A23" s="65" t="s">
        <v>179</v>
      </c>
      <c r="B23" s="69">
        <v>16</v>
      </c>
      <c r="C23" s="70">
        <v>16</v>
      </c>
      <c r="D23" s="72"/>
      <c r="E23" s="70">
        <f xml:space="preserve"> C23 + D23</f>
        <v>16</v>
      </c>
      <c r="F23" s="69" t="s">
        <v>1</v>
      </c>
      <c r="G23" s="65"/>
    </row>
    <row r="24" spans="1:7" ht="13">
      <c r="A24" s="65" t="s">
        <v>9</v>
      </c>
      <c r="B24" s="69">
        <v>18</v>
      </c>
      <c r="C24" s="70">
        <v>18</v>
      </c>
      <c r="D24" s="72"/>
      <c r="E24" s="70">
        <f xml:space="preserve"> C24 + D24</f>
        <v>18</v>
      </c>
      <c r="F24" s="38" t="s">
        <v>3</v>
      </c>
      <c r="G24" s="65"/>
    </row>
    <row r="25" spans="1:7" ht="13">
      <c r="A25" s="78" t="s">
        <v>10</v>
      </c>
      <c r="B25" s="69">
        <v>12.5</v>
      </c>
      <c r="C25" s="70">
        <v>12.5</v>
      </c>
      <c r="D25" s="72"/>
      <c r="E25" s="70">
        <f xml:space="preserve"> C25 + D25</f>
        <v>12.5</v>
      </c>
      <c r="F25" s="38" t="s">
        <v>1</v>
      </c>
      <c r="G25" s="78"/>
    </row>
    <row r="26" spans="1:7" ht="15">
      <c r="A26" s="78" t="s">
        <v>200</v>
      </c>
      <c r="B26" s="69">
        <v>34</v>
      </c>
      <c r="C26" s="70">
        <v>34</v>
      </c>
      <c r="D26" s="72">
        <v>0</v>
      </c>
      <c r="E26" s="70">
        <v>34</v>
      </c>
      <c r="F26" s="38" t="s">
        <v>1</v>
      </c>
      <c r="G26" s="78"/>
    </row>
    <row r="27" spans="1:7" ht="15">
      <c r="A27" s="65" t="s">
        <v>201</v>
      </c>
      <c r="B27" s="69">
        <v>33</v>
      </c>
      <c r="C27" s="70">
        <v>33</v>
      </c>
      <c r="D27" s="72"/>
      <c r="E27" s="70">
        <f xml:space="preserve"> C27 + D27</f>
        <v>33</v>
      </c>
      <c r="F27" s="38" t="s">
        <v>3</v>
      </c>
      <c r="G27" s="65"/>
    </row>
    <row r="28" spans="1:7" ht="13">
      <c r="A28" s="65" t="s">
        <v>11</v>
      </c>
      <c r="B28" s="69">
        <v>30</v>
      </c>
      <c r="C28" s="70">
        <v>27.99</v>
      </c>
      <c r="D28" s="72">
        <v>11.55</v>
      </c>
      <c r="E28" s="70">
        <v>39.54</v>
      </c>
      <c r="F28" s="38" t="s">
        <v>1</v>
      </c>
      <c r="G28" s="65"/>
    </row>
    <row r="29" spans="1:7" ht="13">
      <c r="A29" s="65" t="s">
        <v>12</v>
      </c>
      <c r="B29" s="69">
        <v>25</v>
      </c>
      <c r="C29" s="70">
        <v>25</v>
      </c>
      <c r="D29" s="72">
        <v>2.5</v>
      </c>
      <c r="E29" s="70">
        <v>27.5</v>
      </c>
      <c r="F29" s="38" t="s">
        <v>31</v>
      </c>
      <c r="G29" s="65"/>
    </row>
    <row r="30" spans="1:7" ht="12.75" customHeight="1">
      <c r="A30" s="65" t="s">
        <v>13</v>
      </c>
      <c r="B30" s="38" t="s">
        <v>28</v>
      </c>
      <c r="C30" s="70">
        <v>22.88</v>
      </c>
      <c r="D30" s="72">
        <v>7.5</v>
      </c>
      <c r="E30" s="70">
        <f xml:space="preserve"> C30 + D30</f>
        <v>30.38</v>
      </c>
      <c r="F30" s="38" t="s">
        <v>1</v>
      </c>
      <c r="G30" s="65"/>
    </row>
    <row r="31" spans="1:7" ht="13">
      <c r="A31" s="65" t="s">
        <v>14</v>
      </c>
      <c r="B31" s="69">
        <v>30</v>
      </c>
      <c r="C31" s="70">
        <v>30</v>
      </c>
      <c r="D31" s="72"/>
      <c r="E31" s="70">
        <f xml:space="preserve"> C31 + D31</f>
        <v>30</v>
      </c>
      <c r="F31" s="38" t="s">
        <v>1</v>
      </c>
      <c r="G31" s="65"/>
    </row>
    <row r="32" spans="1:7" ht="13.5" customHeight="1">
      <c r="A32" s="65" t="s">
        <v>15</v>
      </c>
      <c r="B32" s="69">
        <v>31.5</v>
      </c>
      <c r="C32" s="70">
        <v>31.5</v>
      </c>
      <c r="D32" s="72"/>
      <c r="E32" s="70">
        <v>31.5</v>
      </c>
      <c r="F32" s="38" t="s">
        <v>1</v>
      </c>
      <c r="G32" s="65"/>
    </row>
    <row r="33" spans="1:7" ht="13.5" customHeight="1">
      <c r="A33" s="65" t="s">
        <v>202</v>
      </c>
      <c r="B33" s="69">
        <v>33</v>
      </c>
      <c r="C33" s="70">
        <v>33</v>
      </c>
      <c r="D33" s="72"/>
      <c r="E33" s="70">
        <f t="shared" ref="E33:E40" si="0" xml:space="preserve"> C33 + D33</f>
        <v>33</v>
      </c>
      <c r="F33" s="69" t="s">
        <v>3</v>
      </c>
      <c r="G33" s="65"/>
    </row>
    <row r="34" spans="1:7" ht="13">
      <c r="A34" s="65" t="s">
        <v>16</v>
      </c>
      <c r="B34" s="79">
        <v>23.75</v>
      </c>
      <c r="C34" s="70">
        <v>23.75</v>
      </c>
      <c r="D34" s="72">
        <v>4.25</v>
      </c>
      <c r="E34" s="70">
        <f t="shared" si="0"/>
        <v>28</v>
      </c>
      <c r="F34" s="38" t="s">
        <v>1</v>
      </c>
      <c r="G34" s="65"/>
    </row>
    <row r="35" spans="1:7" ht="13">
      <c r="A35" s="65" t="s">
        <v>33</v>
      </c>
      <c r="B35" s="69">
        <v>19</v>
      </c>
      <c r="C35" s="70">
        <v>19</v>
      </c>
      <c r="D35" s="72"/>
      <c r="E35" s="70">
        <f t="shared" si="0"/>
        <v>19</v>
      </c>
      <c r="F35" s="38" t="s">
        <v>3</v>
      </c>
      <c r="G35" s="65"/>
    </row>
    <row r="36" spans="1:7" ht="12.75" customHeight="1">
      <c r="A36" s="65" t="s">
        <v>17</v>
      </c>
      <c r="B36" s="69">
        <v>25</v>
      </c>
      <c r="C36" s="70">
        <v>25</v>
      </c>
      <c r="D36" s="72">
        <v>2.5</v>
      </c>
      <c r="E36" s="70">
        <f t="shared" si="0"/>
        <v>27.5</v>
      </c>
      <c r="F36" s="69" t="s">
        <v>1</v>
      </c>
      <c r="G36" s="65"/>
    </row>
    <row r="37" spans="1:7" ht="12.75" customHeight="1">
      <c r="A37" s="65" t="s">
        <v>18</v>
      </c>
      <c r="B37" s="69">
        <v>19</v>
      </c>
      <c r="C37" s="70">
        <v>19</v>
      </c>
      <c r="D37" s="72"/>
      <c r="E37" s="70">
        <f t="shared" si="0"/>
        <v>19</v>
      </c>
      <c r="F37" s="38" t="s">
        <v>3</v>
      </c>
      <c r="G37" s="65"/>
    </row>
    <row r="38" spans="1:7" ht="12.75" customHeight="1">
      <c r="A38" s="65" t="s">
        <v>50</v>
      </c>
      <c r="B38" s="69">
        <v>25</v>
      </c>
      <c r="C38" s="70">
        <v>25</v>
      </c>
      <c r="D38" s="72"/>
      <c r="E38" s="70">
        <f t="shared" si="0"/>
        <v>25</v>
      </c>
      <c r="F38" s="38"/>
      <c r="G38" s="65"/>
    </row>
    <row r="39" spans="1:7" ht="13">
      <c r="A39" s="65" t="s">
        <v>19</v>
      </c>
      <c r="B39" s="69">
        <v>35</v>
      </c>
      <c r="C39" s="70">
        <v>35</v>
      </c>
      <c r="D39" s="72"/>
      <c r="E39" s="70">
        <f t="shared" si="0"/>
        <v>35</v>
      </c>
      <c r="F39" s="38" t="s">
        <v>1</v>
      </c>
      <c r="G39" s="65"/>
    </row>
    <row r="40" spans="1:7" ht="13">
      <c r="A40" s="65" t="s">
        <v>20</v>
      </c>
      <c r="B40" s="69">
        <v>28</v>
      </c>
      <c r="C40" s="70">
        <v>28</v>
      </c>
      <c r="D40" s="72"/>
      <c r="E40" s="70">
        <f t="shared" si="0"/>
        <v>28</v>
      </c>
      <c r="F40" s="38" t="s">
        <v>3</v>
      </c>
      <c r="G40" s="65"/>
    </row>
    <row r="41" spans="1:7" ht="15">
      <c r="A41" s="65" t="s">
        <v>203</v>
      </c>
      <c r="B41" s="69">
        <v>8.5</v>
      </c>
      <c r="C41" s="70">
        <v>6.69</v>
      </c>
      <c r="D41" s="72">
        <v>14.64</v>
      </c>
      <c r="E41" s="70">
        <v>21.32</v>
      </c>
      <c r="F41" s="69" t="s">
        <v>3</v>
      </c>
      <c r="G41" s="86"/>
    </row>
    <row r="42" spans="1:7" ht="13.5" customHeight="1">
      <c r="A42" s="65" t="s">
        <v>21</v>
      </c>
      <c r="B42" s="69">
        <v>30</v>
      </c>
      <c r="C42" s="70">
        <v>30</v>
      </c>
      <c r="D42" s="71"/>
      <c r="E42" s="70">
        <f>C42+D42</f>
        <v>30</v>
      </c>
      <c r="F42" s="38" t="s">
        <v>3</v>
      </c>
      <c r="G42" s="65"/>
    </row>
    <row r="43" spans="1:7" ht="15">
      <c r="A43" s="65" t="s">
        <v>204</v>
      </c>
      <c r="B43" s="69">
        <v>30</v>
      </c>
      <c r="C43" s="70">
        <v>30</v>
      </c>
      <c r="D43" s="72"/>
      <c r="E43" s="70">
        <f xml:space="preserve"> C43 + D43</f>
        <v>30</v>
      </c>
      <c r="F43" s="38" t="s">
        <v>1</v>
      </c>
      <c r="G43" s="65"/>
    </row>
    <row r="44" spans="1:7" ht="12.75" customHeight="1">
      <c r="A44" s="65" t="s">
        <v>205</v>
      </c>
      <c r="B44" s="69">
        <v>35</v>
      </c>
      <c r="C44" s="70">
        <f>B44-B44/100*D44</f>
        <v>32.697000000000003</v>
      </c>
      <c r="D44" s="72">
        <v>6.58</v>
      </c>
      <c r="E44" s="70">
        <f>C44+D44</f>
        <v>39.277000000000001</v>
      </c>
      <c r="F44" s="38" t="s">
        <v>1</v>
      </c>
      <c r="G44" s="65"/>
    </row>
    <row r="45" spans="1:7" ht="12.75" customHeight="1" thickBot="1">
      <c r="A45" s="64"/>
      <c r="B45" s="64"/>
      <c r="C45" s="64"/>
      <c r="D45" s="81"/>
      <c r="E45" s="64"/>
      <c r="F45" s="64"/>
    </row>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104" spans="1:1">
      <c r="A104" s="4" t="s">
        <v>103</v>
      </c>
    </row>
  </sheetData>
  <mergeCells count="5">
    <mergeCell ref="B4:B9"/>
    <mergeCell ref="C4:C9"/>
    <mergeCell ref="D4:D9"/>
    <mergeCell ref="E4:E9"/>
    <mergeCell ref="F4:F9"/>
  </mergeCells>
  <phoneticPr fontId="0" type="noConversion"/>
  <printOptions horizontalCentered="1" verticalCentered="1"/>
  <pageMargins left="0.25" right="0.25" top="0.75" bottom="0.75" header="0.3" footer="0.3"/>
  <pageSetup paperSize="9" scale="65"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G104"/>
  <sheetViews>
    <sheetView showGridLines="0" zoomScaleNormal="100" workbookViewId="0">
      <selection activeCell="F41" sqref="F41"/>
    </sheetView>
  </sheetViews>
  <sheetFormatPr defaultColWidth="9.08984375" defaultRowHeight="12.5"/>
  <cols>
    <col min="1" max="1" width="16.453125" style="4" customWidth="1"/>
    <col min="2" max="2" width="16.90625" style="4" customWidth="1"/>
    <col min="3" max="3" width="16.453125" style="4" customWidth="1"/>
    <col min="4" max="4" width="16.36328125" style="61" customWidth="1"/>
    <col min="5" max="5" width="10" style="4" customWidth="1"/>
    <col min="6" max="6" width="11.08984375" style="4" customWidth="1"/>
    <col min="7" max="16384" width="9.08984375" style="4"/>
  </cols>
  <sheetData>
    <row r="1" spans="1:7" ht="13">
      <c r="A1" s="60">
        <v>41684</v>
      </c>
    </row>
    <row r="2" spans="1:7" ht="12.75" customHeight="1">
      <c r="A2" s="5" t="s">
        <v>209</v>
      </c>
      <c r="B2" s="62"/>
      <c r="C2" s="62"/>
      <c r="D2" s="63"/>
      <c r="E2" s="62"/>
      <c r="F2" s="62"/>
    </row>
    <row r="3" spans="1:7" ht="12.75" customHeight="1" thickBot="1">
      <c r="A3" s="64"/>
      <c r="B3" s="64"/>
      <c r="C3" s="64"/>
      <c r="D3" s="81"/>
      <c r="E3" s="64"/>
      <c r="F3" s="64"/>
    </row>
    <row r="4" spans="1:7" ht="12.75" customHeight="1">
      <c r="A4" s="10"/>
      <c r="B4" s="141" t="s">
        <v>105</v>
      </c>
      <c r="C4" s="141" t="s">
        <v>106</v>
      </c>
      <c r="D4" s="145" t="s">
        <v>107</v>
      </c>
      <c r="E4" s="141" t="s">
        <v>108</v>
      </c>
      <c r="F4" s="141" t="s">
        <v>109</v>
      </c>
    </row>
    <row r="5" spans="1:7" ht="12.75" customHeight="1">
      <c r="B5" s="142"/>
      <c r="C5" s="142"/>
      <c r="D5" s="146"/>
      <c r="E5" s="142"/>
      <c r="F5" s="142"/>
    </row>
    <row r="6" spans="1:7" ht="12.75" customHeight="1">
      <c r="A6" s="8"/>
      <c r="B6" s="142"/>
      <c r="C6" s="142"/>
      <c r="D6" s="146"/>
      <c r="E6" s="142"/>
      <c r="F6" s="142"/>
    </row>
    <row r="7" spans="1:7" ht="12.75" customHeight="1">
      <c r="B7" s="142"/>
      <c r="C7" s="142"/>
      <c r="D7" s="146"/>
      <c r="E7" s="142"/>
      <c r="F7" s="142"/>
    </row>
    <row r="8" spans="1:7" ht="12.75" customHeight="1">
      <c r="A8" s="65" t="s">
        <v>0</v>
      </c>
      <c r="B8" s="142"/>
      <c r="C8" s="142"/>
      <c r="D8" s="146"/>
      <c r="E8" s="142"/>
      <c r="F8" s="142"/>
    </row>
    <row r="9" spans="1:7" ht="12.75" customHeight="1">
      <c r="A9" s="66"/>
      <c r="B9" s="143"/>
      <c r="C9" s="143"/>
      <c r="D9" s="147"/>
      <c r="E9" s="143"/>
      <c r="F9" s="143"/>
    </row>
    <row r="10" spans="1:7" ht="12.75" customHeight="1">
      <c r="E10" s="69"/>
    </row>
    <row r="11" spans="1:7" ht="12.75" customHeight="1">
      <c r="A11" s="65" t="s">
        <v>110</v>
      </c>
      <c r="B11" s="69">
        <v>30</v>
      </c>
      <c r="C11" s="70">
        <v>30</v>
      </c>
      <c r="D11" s="71"/>
      <c r="E11" s="70">
        <f xml:space="preserve"> C11 + D11</f>
        <v>30</v>
      </c>
      <c r="F11" s="69" t="s">
        <v>1</v>
      </c>
      <c r="G11" s="65"/>
    </row>
    <row r="12" spans="1:7" ht="13">
      <c r="A12" s="65" t="s">
        <v>2</v>
      </c>
      <c r="B12" s="69">
        <v>34</v>
      </c>
      <c r="C12" s="70">
        <v>34</v>
      </c>
      <c r="D12" s="71"/>
      <c r="E12" s="70">
        <f xml:space="preserve"> C12 + D12</f>
        <v>34</v>
      </c>
      <c r="F12" s="69" t="s">
        <v>3</v>
      </c>
      <c r="G12" s="65"/>
    </row>
    <row r="13" spans="1:7" ht="13">
      <c r="A13" s="65" t="s">
        <v>4</v>
      </c>
      <c r="B13" s="83" t="s">
        <v>26</v>
      </c>
      <c r="C13" s="70">
        <v>33.99</v>
      </c>
      <c r="D13" s="71"/>
      <c r="E13" s="70">
        <f xml:space="preserve"> C13 + D13</f>
        <v>33.99</v>
      </c>
      <c r="F13" s="69" t="s">
        <v>1</v>
      </c>
      <c r="G13" s="65"/>
    </row>
    <row r="14" spans="1:7" ht="13">
      <c r="A14" s="65" t="s">
        <v>5</v>
      </c>
      <c r="B14" s="69" t="s">
        <v>34</v>
      </c>
      <c r="C14" s="70">
        <v>22.12</v>
      </c>
      <c r="D14" s="72">
        <v>12.26</v>
      </c>
      <c r="E14" s="70">
        <f>C14+D14</f>
        <v>34.380000000000003</v>
      </c>
      <c r="F14" s="38" t="s">
        <v>1</v>
      </c>
      <c r="G14" s="65"/>
    </row>
    <row r="15" spans="1:7" ht="15">
      <c r="A15" s="65" t="s">
        <v>196</v>
      </c>
      <c r="B15" s="69">
        <v>17</v>
      </c>
      <c r="C15" s="70">
        <v>17</v>
      </c>
      <c r="D15" s="72"/>
      <c r="E15" s="70">
        <f>C15+D15</f>
        <v>17</v>
      </c>
      <c r="F15" s="38" t="s">
        <v>1</v>
      </c>
    </row>
    <row r="16" spans="1:7" s="77" customFormat="1" ht="13">
      <c r="A16" s="73" t="s">
        <v>6</v>
      </c>
      <c r="B16" s="74">
        <v>28</v>
      </c>
      <c r="C16" s="75">
        <v>28</v>
      </c>
      <c r="D16" s="76"/>
      <c r="E16" s="70">
        <f>C16+D16</f>
        <v>28</v>
      </c>
      <c r="F16" s="84" t="s">
        <v>1</v>
      </c>
      <c r="G16" s="73"/>
    </row>
    <row r="17" spans="1:7" ht="13">
      <c r="A17" s="65" t="s">
        <v>7</v>
      </c>
      <c r="B17" s="69">
        <v>30</v>
      </c>
      <c r="C17" s="70">
        <v>30</v>
      </c>
      <c r="D17" s="72"/>
      <c r="E17" s="70">
        <f>C17+D17</f>
        <v>30</v>
      </c>
      <c r="F17" s="38" t="s">
        <v>3</v>
      </c>
      <c r="G17" s="65"/>
    </row>
    <row r="18" spans="1:7" ht="15">
      <c r="A18" s="65" t="s">
        <v>197</v>
      </c>
      <c r="B18" s="69">
        <v>26</v>
      </c>
      <c r="C18" s="70">
        <v>26</v>
      </c>
      <c r="D18" s="72"/>
      <c r="E18" s="70">
        <f>C18+D18</f>
        <v>26</v>
      </c>
      <c r="F18" s="38"/>
      <c r="G18" s="65"/>
    </row>
    <row r="19" spans="1:7" ht="12.75" customHeight="1">
      <c r="A19" s="65" t="s">
        <v>8</v>
      </c>
      <c r="B19" s="69">
        <v>29</v>
      </c>
      <c r="C19" s="70">
        <v>29</v>
      </c>
      <c r="D19" s="72"/>
      <c r="E19" s="70">
        <f t="shared" ref="E19:E25" si="0" xml:space="preserve"> C19 + D19</f>
        <v>29</v>
      </c>
      <c r="F19" s="38" t="s">
        <v>3</v>
      </c>
      <c r="G19" s="65"/>
    </row>
    <row r="20" spans="1:7" ht="12.75" customHeight="1">
      <c r="A20" s="65" t="s">
        <v>198</v>
      </c>
      <c r="B20" s="79" t="s">
        <v>39</v>
      </c>
      <c r="C20" s="70">
        <v>35.43</v>
      </c>
      <c r="D20" s="72"/>
      <c r="E20" s="70">
        <f t="shared" si="0"/>
        <v>35.43</v>
      </c>
      <c r="F20" s="38" t="s">
        <v>1</v>
      </c>
      <c r="G20" s="65"/>
    </row>
    <row r="21" spans="1:7" ht="12.75" customHeight="1">
      <c r="A21" s="65" t="s">
        <v>199</v>
      </c>
      <c r="B21" s="79" t="s">
        <v>27</v>
      </c>
      <c r="C21" s="70">
        <f xml:space="preserve"> 26.375 * (100 - D21) / 100</f>
        <v>21.887966804979257</v>
      </c>
      <c r="D21" s="72">
        <f xml:space="preserve"> (0.05 * 410) / (100 + (0.05 * 410)) * 100</f>
        <v>17.012448132780083</v>
      </c>
      <c r="E21" s="70">
        <f t="shared" si="0"/>
        <v>38.900414937759336</v>
      </c>
      <c r="F21" s="79" t="s">
        <v>3</v>
      </c>
      <c r="G21" s="65"/>
    </row>
    <row r="22" spans="1:7" ht="12.75" customHeight="1">
      <c r="A22" s="65" t="s">
        <v>29</v>
      </c>
      <c r="B22" s="69">
        <v>35</v>
      </c>
      <c r="C22" s="70">
        <v>35</v>
      </c>
      <c r="D22" s="72"/>
      <c r="E22" s="70">
        <f t="shared" si="0"/>
        <v>35</v>
      </c>
      <c r="F22" s="38" t="s">
        <v>1</v>
      </c>
      <c r="G22" s="65"/>
    </row>
    <row r="23" spans="1:7" ht="15">
      <c r="A23" s="65" t="s">
        <v>179</v>
      </c>
      <c r="B23" s="69">
        <v>16</v>
      </c>
      <c r="C23" s="70">
        <v>16</v>
      </c>
      <c r="D23" s="72"/>
      <c r="E23" s="70">
        <f t="shared" si="0"/>
        <v>16</v>
      </c>
      <c r="F23" s="69" t="s">
        <v>1</v>
      </c>
      <c r="G23" s="65"/>
    </row>
    <row r="24" spans="1:7" ht="13">
      <c r="A24" s="65" t="s">
        <v>9</v>
      </c>
      <c r="B24" s="69">
        <v>18</v>
      </c>
      <c r="C24" s="70">
        <v>18</v>
      </c>
      <c r="D24" s="72"/>
      <c r="E24" s="70">
        <f t="shared" si="0"/>
        <v>18</v>
      </c>
      <c r="F24" s="38" t="s">
        <v>3</v>
      </c>
      <c r="G24" s="65"/>
    </row>
    <row r="25" spans="1:7" ht="13">
      <c r="A25" s="78" t="s">
        <v>10</v>
      </c>
      <c r="B25" s="69">
        <v>12.5</v>
      </c>
      <c r="C25" s="70">
        <v>12.5</v>
      </c>
      <c r="D25" s="72"/>
      <c r="E25" s="70">
        <f t="shared" si="0"/>
        <v>12.5</v>
      </c>
      <c r="F25" s="38" t="s">
        <v>1</v>
      </c>
      <c r="G25" s="78"/>
    </row>
    <row r="26" spans="1:7" ht="15">
      <c r="A26" s="78" t="s">
        <v>200</v>
      </c>
      <c r="B26" s="69">
        <v>35</v>
      </c>
      <c r="C26" s="70">
        <v>35</v>
      </c>
      <c r="D26" s="72">
        <v>0</v>
      </c>
      <c r="E26" s="70">
        <v>35</v>
      </c>
      <c r="F26" s="38" t="s">
        <v>1</v>
      </c>
      <c r="G26" s="78"/>
    </row>
    <row r="27" spans="1:7" ht="15">
      <c r="A27" s="65" t="s">
        <v>201</v>
      </c>
      <c r="B27" s="69">
        <v>33</v>
      </c>
      <c r="C27" s="70">
        <v>33</v>
      </c>
      <c r="D27" s="72"/>
      <c r="E27" s="70">
        <f xml:space="preserve"> C27 + D27</f>
        <v>33</v>
      </c>
      <c r="F27" s="38" t="s">
        <v>3</v>
      </c>
      <c r="G27" s="65"/>
    </row>
    <row r="28" spans="1:7" ht="13">
      <c r="A28" s="65" t="s">
        <v>11</v>
      </c>
      <c r="B28" s="69">
        <v>30</v>
      </c>
      <c r="C28" s="70">
        <v>27.99</v>
      </c>
      <c r="D28" s="72">
        <v>11.55</v>
      </c>
      <c r="E28" s="70">
        <v>39.54</v>
      </c>
      <c r="F28" s="38" t="s">
        <v>1</v>
      </c>
      <c r="G28" s="65"/>
    </row>
    <row r="29" spans="1:7" ht="13">
      <c r="A29" s="65" t="s">
        <v>12</v>
      </c>
      <c r="B29" s="69">
        <v>27</v>
      </c>
      <c r="C29" s="70">
        <v>27</v>
      </c>
      <c r="D29" s="72">
        <v>2.7</v>
      </c>
      <c r="E29" s="70">
        <v>29.7</v>
      </c>
      <c r="F29" s="38" t="s">
        <v>32</v>
      </c>
      <c r="G29" s="65"/>
    </row>
    <row r="30" spans="1:7" ht="12.75" customHeight="1">
      <c r="A30" s="65" t="s">
        <v>13</v>
      </c>
      <c r="B30" s="38" t="s">
        <v>28</v>
      </c>
      <c r="C30" s="70">
        <v>22.88</v>
      </c>
      <c r="D30" s="72">
        <v>7.5</v>
      </c>
      <c r="E30" s="70">
        <f t="shared" ref="E30:E40" si="1" xml:space="preserve"> C30 + D30</f>
        <v>30.38</v>
      </c>
      <c r="F30" s="38" t="s">
        <v>1</v>
      </c>
      <c r="G30" s="65"/>
    </row>
    <row r="31" spans="1:7" ht="13">
      <c r="A31" s="65" t="s">
        <v>14</v>
      </c>
      <c r="B31" s="69">
        <v>33</v>
      </c>
      <c r="C31" s="70">
        <v>33</v>
      </c>
      <c r="D31" s="72"/>
      <c r="E31" s="70">
        <f t="shared" si="1"/>
        <v>33</v>
      </c>
      <c r="F31" s="38" t="s">
        <v>1</v>
      </c>
      <c r="G31" s="65"/>
    </row>
    <row r="32" spans="1:7" ht="13.5" customHeight="1">
      <c r="A32" s="65" t="s">
        <v>15</v>
      </c>
      <c r="B32" s="69">
        <v>34.5</v>
      </c>
      <c r="C32" s="70">
        <v>34.5</v>
      </c>
      <c r="D32" s="72"/>
      <c r="E32" s="70">
        <f t="shared" si="1"/>
        <v>34.5</v>
      </c>
      <c r="F32" s="38" t="s">
        <v>1</v>
      </c>
      <c r="G32" s="65"/>
    </row>
    <row r="33" spans="1:7" ht="13.5" customHeight="1">
      <c r="A33" s="65" t="s">
        <v>202</v>
      </c>
      <c r="B33" s="69">
        <v>33</v>
      </c>
      <c r="C33" s="70">
        <v>33</v>
      </c>
      <c r="D33" s="72"/>
      <c r="E33" s="70">
        <f t="shared" si="1"/>
        <v>33</v>
      </c>
      <c r="F33" s="69" t="s">
        <v>3</v>
      </c>
      <c r="G33" s="65"/>
    </row>
    <row r="34" spans="1:7" ht="13">
      <c r="A34" s="65" t="s">
        <v>16</v>
      </c>
      <c r="B34" s="69">
        <v>28</v>
      </c>
      <c r="C34" s="70">
        <v>28</v>
      </c>
      <c r="D34" s="72"/>
      <c r="E34" s="70">
        <f t="shared" si="1"/>
        <v>28</v>
      </c>
      <c r="F34" s="38" t="s">
        <v>1</v>
      </c>
      <c r="G34" s="65"/>
    </row>
    <row r="35" spans="1:7" ht="13">
      <c r="A35" s="65" t="s">
        <v>33</v>
      </c>
      <c r="B35" s="69">
        <v>19</v>
      </c>
      <c r="C35" s="70">
        <v>19</v>
      </c>
      <c r="D35" s="72"/>
      <c r="E35" s="70">
        <f t="shared" si="1"/>
        <v>19</v>
      </c>
      <c r="F35" s="38" t="s">
        <v>3</v>
      </c>
      <c r="G35" s="65"/>
    </row>
    <row r="36" spans="1:7" ht="12.75" customHeight="1">
      <c r="A36" s="65" t="s">
        <v>17</v>
      </c>
      <c r="B36" s="69">
        <v>25</v>
      </c>
      <c r="C36" s="70">
        <v>25</v>
      </c>
      <c r="D36" s="72">
        <v>2.5</v>
      </c>
      <c r="E36" s="70">
        <f t="shared" si="1"/>
        <v>27.5</v>
      </c>
      <c r="F36" s="69" t="s">
        <v>1</v>
      </c>
      <c r="G36" s="65"/>
    </row>
    <row r="37" spans="1:7" ht="12.75" customHeight="1">
      <c r="A37" s="65" t="s">
        <v>18</v>
      </c>
      <c r="B37" s="69">
        <v>19</v>
      </c>
      <c r="C37" s="70">
        <v>19</v>
      </c>
      <c r="D37" s="72"/>
      <c r="E37" s="70">
        <f t="shared" si="1"/>
        <v>19</v>
      </c>
      <c r="F37" s="38" t="s">
        <v>3</v>
      </c>
      <c r="G37" s="65"/>
    </row>
    <row r="38" spans="1:7" ht="12.75" customHeight="1">
      <c r="A38" s="65" t="s">
        <v>50</v>
      </c>
      <c r="B38" s="69">
        <v>25</v>
      </c>
      <c r="C38" s="70">
        <v>25</v>
      </c>
      <c r="D38" s="72"/>
      <c r="E38" s="70">
        <f t="shared" si="1"/>
        <v>25</v>
      </c>
      <c r="F38" s="38"/>
      <c r="G38" s="65"/>
    </row>
    <row r="39" spans="1:7" ht="13">
      <c r="A39" s="65" t="s">
        <v>19</v>
      </c>
      <c r="B39" s="69">
        <v>35</v>
      </c>
      <c r="C39" s="70">
        <v>35</v>
      </c>
      <c r="D39" s="72"/>
      <c r="E39" s="70">
        <f t="shared" si="1"/>
        <v>35</v>
      </c>
      <c r="F39" s="38" t="s">
        <v>1</v>
      </c>
      <c r="G39" s="65"/>
    </row>
    <row r="40" spans="1:7" ht="13">
      <c r="A40" s="65" t="s">
        <v>20</v>
      </c>
      <c r="B40" s="69">
        <v>28</v>
      </c>
      <c r="C40" s="70">
        <v>28</v>
      </c>
      <c r="D40" s="72"/>
      <c r="E40" s="70">
        <f t="shared" si="1"/>
        <v>28</v>
      </c>
      <c r="F40" s="38" t="s">
        <v>3</v>
      </c>
      <c r="G40" s="65"/>
    </row>
    <row r="41" spans="1:7" ht="15">
      <c r="A41" s="65" t="s">
        <v>203</v>
      </c>
      <c r="B41" s="69">
        <v>8.5</v>
      </c>
      <c r="C41" s="70">
        <f>100*B41/(100+B41+10*(100/100+122/100+10.52/100))</f>
        <v>6.4515149675147239</v>
      </c>
      <c r="D41" s="72">
        <f>100*(10*(100/100+122/100+10.52/100))/(100+8.5+10*(100/100+122/100+10.52/100))</f>
        <v>17.648308944076746</v>
      </c>
      <c r="E41" s="70">
        <f>C41+D41</f>
        <v>24.099823911591471</v>
      </c>
      <c r="F41" s="69" t="s">
        <v>3</v>
      </c>
      <c r="G41" s="86"/>
    </row>
    <row r="42" spans="1:7" ht="13.5" customHeight="1">
      <c r="A42" s="65" t="s">
        <v>21</v>
      </c>
      <c r="B42" s="69">
        <v>33</v>
      </c>
      <c r="C42" s="70">
        <v>33</v>
      </c>
      <c r="D42" s="71"/>
      <c r="E42" s="70">
        <f>C42+D42</f>
        <v>33</v>
      </c>
      <c r="F42" s="38" t="s">
        <v>3</v>
      </c>
      <c r="G42" s="65"/>
    </row>
    <row r="43" spans="1:7" ht="15">
      <c r="A43" s="65" t="s">
        <v>204</v>
      </c>
      <c r="B43" s="69">
        <v>30</v>
      </c>
      <c r="C43" s="70">
        <v>30</v>
      </c>
      <c r="D43" s="72"/>
      <c r="E43" s="70">
        <f xml:space="preserve"> C43 + D43</f>
        <v>30</v>
      </c>
      <c r="F43" s="38" t="s">
        <v>1</v>
      </c>
      <c r="G43" s="65"/>
    </row>
    <row r="44" spans="1:7" ht="12.75" customHeight="1">
      <c r="A44" s="65" t="s">
        <v>205</v>
      </c>
      <c r="B44" s="69">
        <v>35</v>
      </c>
      <c r="C44" s="70">
        <f>B44-B44/100*D44</f>
        <v>32.679499999999997</v>
      </c>
      <c r="D44" s="72">
        <v>6.63</v>
      </c>
      <c r="E44" s="70">
        <f>C44+D44</f>
        <v>39.3095</v>
      </c>
      <c r="F44" s="38" t="s">
        <v>1</v>
      </c>
      <c r="G44" s="65"/>
    </row>
    <row r="45" spans="1:7" ht="12.75" customHeight="1" thickBot="1">
      <c r="A45" s="64"/>
      <c r="B45" s="64"/>
      <c r="C45" s="64"/>
      <c r="D45" s="81"/>
      <c r="E45" s="64"/>
      <c r="F45" s="64"/>
    </row>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104" spans="1:1">
      <c r="A104" s="4" t="s">
        <v>103</v>
      </c>
    </row>
  </sheetData>
  <mergeCells count="5">
    <mergeCell ref="B4:B9"/>
    <mergeCell ref="C4:C9"/>
    <mergeCell ref="D4:D9"/>
    <mergeCell ref="E4:E9"/>
    <mergeCell ref="F4:F9"/>
  </mergeCells>
  <phoneticPr fontId="0" type="noConversion"/>
  <printOptions horizontalCentered="1" verticalCentered="1"/>
  <pageMargins left="0.25" right="0.25" top="0.75" bottom="0.75" header="0.3" footer="0.3"/>
  <pageSetup paperSize="9" scale="6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C8102-E506-44A8-8D9B-ABC204C18B4C}">
  <sheetPr>
    <pageSetUpPr fitToPage="1"/>
  </sheetPr>
  <dimension ref="A1:H47"/>
  <sheetViews>
    <sheetView showGridLines="0" zoomScaleNormal="100" workbookViewId="0">
      <selection activeCell="B2" sqref="B2"/>
    </sheetView>
  </sheetViews>
  <sheetFormatPr defaultColWidth="9.08984375" defaultRowHeight="12.75" customHeight="1"/>
  <cols>
    <col min="1" max="1" width="2.1796875" style="99" customWidth="1"/>
    <col min="2" max="2" width="17" style="99" customWidth="1"/>
    <col min="3" max="5" width="16.6328125" style="97" customWidth="1"/>
    <col min="6" max="6" width="16.6328125" style="98" customWidth="1"/>
    <col min="7" max="7" width="16.6328125" style="97" customWidth="1"/>
    <col min="8" max="8" width="2.1796875" style="99" customWidth="1"/>
    <col min="9" max="16384" width="9.08984375" style="4"/>
  </cols>
  <sheetData>
    <row r="1" spans="1:8" ht="12.75" customHeight="1">
      <c r="B1" s="122">
        <v>44596</v>
      </c>
    </row>
    <row r="2" spans="1:8" s="110" customFormat="1" ht="24" customHeight="1">
      <c r="A2" s="114"/>
      <c r="B2" s="5" t="s">
        <v>293</v>
      </c>
      <c r="C2" s="108"/>
      <c r="D2" s="108"/>
      <c r="E2" s="108"/>
      <c r="F2" s="109"/>
      <c r="G2" s="108"/>
      <c r="H2" s="114"/>
    </row>
    <row r="3" spans="1:8" ht="12.75" customHeight="1" thickBot="1"/>
    <row r="4" spans="1:8" ht="19.75" customHeight="1" thickTop="1">
      <c r="B4" s="128"/>
      <c r="C4" s="130" t="s">
        <v>269</v>
      </c>
      <c r="D4" s="130"/>
      <c r="E4" s="130"/>
      <c r="F4" s="131" t="s">
        <v>270</v>
      </c>
      <c r="G4" s="131" t="s">
        <v>271</v>
      </c>
    </row>
    <row r="5" spans="1:8" ht="58.25" customHeight="1" thickBot="1">
      <c r="B5" s="129"/>
      <c r="C5" s="118" t="s">
        <v>272</v>
      </c>
      <c r="D5" s="118" t="s">
        <v>273</v>
      </c>
      <c r="E5" s="118" t="s">
        <v>289</v>
      </c>
      <c r="F5" s="132"/>
      <c r="G5" s="132"/>
    </row>
    <row r="6" spans="1:8" ht="12.75" customHeight="1" thickTop="1">
      <c r="B6" s="111"/>
      <c r="C6" s="112"/>
      <c r="D6" s="112"/>
      <c r="E6" s="112"/>
      <c r="F6" s="113"/>
      <c r="G6" s="112"/>
    </row>
    <row r="7" spans="1:8" s="2" customFormat="1" ht="14.4" customHeight="1">
      <c r="A7" s="97"/>
      <c r="B7" s="123" t="s">
        <v>274</v>
      </c>
      <c r="C7" s="119">
        <v>0.3</v>
      </c>
      <c r="D7" s="119" t="s">
        <v>286</v>
      </c>
      <c r="E7" s="119">
        <v>0.3</v>
      </c>
      <c r="F7" s="120" t="s">
        <v>286</v>
      </c>
      <c r="G7" s="119">
        <v>0.3</v>
      </c>
      <c r="H7" s="97"/>
    </row>
    <row r="8" spans="1:8" s="2" customFormat="1" ht="14.4" customHeight="1">
      <c r="A8" s="97"/>
      <c r="B8" s="123" t="s">
        <v>2</v>
      </c>
      <c r="C8" s="119">
        <v>0.25</v>
      </c>
      <c r="D8" s="119" t="s">
        <v>286</v>
      </c>
      <c r="E8" s="119">
        <v>0.25</v>
      </c>
      <c r="F8" s="120" t="s">
        <v>286</v>
      </c>
      <c r="G8" s="119">
        <v>0.25</v>
      </c>
      <c r="H8" s="97"/>
    </row>
    <row r="9" spans="1:8" s="2" customFormat="1" ht="14.4" customHeight="1">
      <c r="A9" s="97"/>
      <c r="B9" s="123" t="s">
        <v>4</v>
      </c>
      <c r="C9" s="119">
        <v>0.25</v>
      </c>
      <c r="D9" s="119">
        <v>0.25</v>
      </c>
      <c r="E9" s="119">
        <v>0.25</v>
      </c>
      <c r="F9" s="120" t="s">
        <v>286</v>
      </c>
      <c r="G9" s="119">
        <v>0.25</v>
      </c>
      <c r="H9" s="97"/>
    </row>
    <row r="10" spans="1:8" s="2" customFormat="1" ht="14.4" customHeight="1">
      <c r="A10" s="97"/>
      <c r="B10" s="123" t="s">
        <v>5</v>
      </c>
      <c r="C10" s="119">
        <v>0.15</v>
      </c>
      <c r="D10" s="119" t="s">
        <v>286</v>
      </c>
      <c r="E10" s="119">
        <v>0.15</v>
      </c>
      <c r="F10" s="119">
        <v>0.1115</v>
      </c>
      <c r="G10" s="119">
        <v>0.26150000000000001</v>
      </c>
      <c r="H10" s="97"/>
    </row>
    <row r="11" spans="1:8" s="2" customFormat="1" ht="14.4" customHeight="1">
      <c r="A11" s="97"/>
      <c r="B11" s="123" t="s">
        <v>275</v>
      </c>
      <c r="C11" s="119">
        <v>0.1</v>
      </c>
      <c r="D11" s="119" t="s">
        <v>286</v>
      </c>
      <c r="E11" s="119">
        <v>0.1</v>
      </c>
      <c r="F11" s="119" t="s">
        <v>286</v>
      </c>
      <c r="G11" s="119">
        <v>0.1</v>
      </c>
      <c r="H11" s="97"/>
    </row>
    <row r="12" spans="1:8" s="2" customFormat="1" ht="14.4" customHeight="1">
      <c r="A12" s="97"/>
      <c r="B12" s="123" t="s">
        <v>276</v>
      </c>
      <c r="C12" s="119">
        <v>0.31</v>
      </c>
      <c r="D12" s="119">
        <v>0.31</v>
      </c>
      <c r="E12" s="119" t="s">
        <v>286</v>
      </c>
      <c r="F12" s="119" t="s">
        <v>286</v>
      </c>
      <c r="G12" s="119">
        <v>0.31</v>
      </c>
      <c r="H12" s="97"/>
    </row>
    <row r="13" spans="1:8" s="2" customFormat="1" ht="14.4" customHeight="1">
      <c r="A13" s="100"/>
      <c r="B13" s="123" t="s">
        <v>6</v>
      </c>
      <c r="C13" s="119">
        <v>0.19</v>
      </c>
      <c r="D13" s="119" t="s">
        <v>286</v>
      </c>
      <c r="E13" s="119">
        <v>0.19</v>
      </c>
      <c r="F13" s="119" t="s">
        <v>286</v>
      </c>
      <c r="G13" s="119">
        <v>0.19</v>
      </c>
      <c r="H13" s="100"/>
    </row>
    <row r="14" spans="1:8" s="2" customFormat="1" ht="14.4" customHeight="1">
      <c r="A14" s="97"/>
      <c r="B14" s="123" t="s">
        <v>7</v>
      </c>
      <c r="C14" s="119">
        <v>0.22</v>
      </c>
      <c r="D14" s="119" t="s">
        <v>286</v>
      </c>
      <c r="E14" s="119">
        <v>0.22</v>
      </c>
      <c r="F14" s="119" t="s">
        <v>286</v>
      </c>
      <c r="G14" s="119">
        <v>0.22</v>
      </c>
      <c r="H14" s="97"/>
    </row>
    <row r="15" spans="1:8" s="2" customFormat="1" ht="14.4" customHeight="1">
      <c r="A15" s="97"/>
      <c r="B15" s="123" t="s">
        <v>277</v>
      </c>
      <c r="C15" s="119">
        <v>0.2</v>
      </c>
      <c r="D15" s="119" t="s">
        <v>286</v>
      </c>
      <c r="E15" s="119">
        <v>0.2</v>
      </c>
      <c r="F15" s="119" t="s">
        <v>286</v>
      </c>
      <c r="G15" s="119">
        <v>0.2</v>
      </c>
      <c r="H15" s="97"/>
    </row>
    <row r="16" spans="1:8" s="2" customFormat="1" ht="14.4" customHeight="1">
      <c r="A16" s="97"/>
      <c r="B16" s="123" t="s">
        <v>8</v>
      </c>
      <c r="C16" s="119">
        <v>0.2</v>
      </c>
      <c r="D16" s="119" t="s">
        <v>286</v>
      </c>
      <c r="E16" s="119">
        <v>0.2</v>
      </c>
      <c r="F16" s="119" t="s">
        <v>286</v>
      </c>
      <c r="G16" s="119">
        <v>0.2</v>
      </c>
      <c r="H16" s="97"/>
    </row>
    <row r="17" spans="1:8" s="2" customFormat="1" ht="14.4" customHeight="1">
      <c r="A17" s="97"/>
      <c r="B17" s="123" t="s">
        <v>278</v>
      </c>
      <c r="C17" s="119">
        <v>0.28407499999999997</v>
      </c>
      <c r="D17" s="119">
        <v>0.27500000000000002</v>
      </c>
      <c r="E17" s="119">
        <v>0.28407499999999997</v>
      </c>
      <c r="F17" s="119" t="s">
        <v>286</v>
      </c>
      <c r="G17" s="119">
        <v>0.28407499999999997</v>
      </c>
      <c r="H17" s="97"/>
    </row>
    <row r="18" spans="1:8" s="2" customFormat="1" ht="14.4" customHeight="1">
      <c r="A18" s="97"/>
      <c r="B18" s="123" t="s">
        <v>279</v>
      </c>
      <c r="C18" s="119">
        <v>0.15825</v>
      </c>
      <c r="D18" s="119">
        <v>0.15</v>
      </c>
      <c r="E18" s="119">
        <v>0.15825</v>
      </c>
      <c r="F18" s="119">
        <v>0.14112780999999999</v>
      </c>
      <c r="G18" s="119">
        <v>0.29937781000000002</v>
      </c>
      <c r="H18" s="97"/>
    </row>
    <row r="19" spans="1:8" s="2" customFormat="1" ht="14.4" customHeight="1">
      <c r="A19" s="97"/>
      <c r="B19" s="123" t="s">
        <v>29</v>
      </c>
      <c r="C19" s="119">
        <v>0.24</v>
      </c>
      <c r="D19" s="119" t="s">
        <v>286</v>
      </c>
      <c r="E19" s="119">
        <v>0.24</v>
      </c>
      <c r="F19" s="119" t="s">
        <v>286</v>
      </c>
      <c r="G19" s="119">
        <v>0.24</v>
      </c>
      <c r="H19" s="97"/>
    </row>
    <row r="20" spans="1:8" s="2" customFormat="1" ht="14.4" customHeight="1">
      <c r="A20" s="97"/>
      <c r="B20" s="123" t="s">
        <v>78</v>
      </c>
      <c r="C20" s="119">
        <v>0.09</v>
      </c>
      <c r="D20" s="119" t="s">
        <v>286</v>
      </c>
      <c r="E20" s="119">
        <v>0.09</v>
      </c>
      <c r="F20" s="119" t="s">
        <v>286</v>
      </c>
      <c r="G20" s="119">
        <v>0.09</v>
      </c>
      <c r="H20" s="97"/>
    </row>
    <row r="21" spans="1:8" s="2" customFormat="1" ht="14.4" customHeight="1">
      <c r="A21" s="97"/>
      <c r="B21" s="123" t="s">
        <v>263</v>
      </c>
      <c r="C21" s="119">
        <v>0.2</v>
      </c>
      <c r="D21" s="119" t="s">
        <v>286</v>
      </c>
      <c r="E21" s="119">
        <v>0.2</v>
      </c>
      <c r="F21" s="119" t="s">
        <v>286</v>
      </c>
      <c r="G21" s="119">
        <v>0.2</v>
      </c>
      <c r="H21" s="97"/>
    </row>
    <row r="22" spans="1:8" s="2" customFormat="1" ht="14.4" customHeight="1">
      <c r="A22" s="97"/>
      <c r="B22" s="123" t="s">
        <v>10</v>
      </c>
      <c r="C22" s="119">
        <v>0.125</v>
      </c>
      <c r="D22" s="119" t="s">
        <v>286</v>
      </c>
      <c r="E22" s="119">
        <v>0.125</v>
      </c>
      <c r="F22" s="119" t="s">
        <v>286</v>
      </c>
      <c r="G22" s="119">
        <v>0.125</v>
      </c>
      <c r="H22" s="97"/>
    </row>
    <row r="23" spans="1:8" s="16" customFormat="1" ht="14.4" customHeight="1">
      <c r="A23" s="100"/>
      <c r="B23" s="123" t="s">
        <v>280</v>
      </c>
      <c r="C23" s="119">
        <v>0.23</v>
      </c>
      <c r="D23" s="119" t="s">
        <v>286</v>
      </c>
      <c r="E23" s="119">
        <v>0.23</v>
      </c>
      <c r="F23" s="119">
        <v>0</v>
      </c>
      <c r="G23" s="119">
        <v>0.23</v>
      </c>
      <c r="H23" s="100"/>
    </row>
    <row r="24" spans="1:8" s="2" customFormat="1" ht="14.4" customHeight="1">
      <c r="A24" s="97"/>
      <c r="B24" s="123" t="s">
        <v>264</v>
      </c>
      <c r="C24" s="119">
        <v>0.24</v>
      </c>
      <c r="D24" s="119" t="s">
        <v>286</v>
      </c>
      <c r="E24" s="119">
        <v>0.23910000000000001</v>
      </c>
      <c r="F24" s="119">
        <v>3.9E-2</v>
      </c>
      <c r="G24" s="119">
        <v>0.27810000000000001</v>
      </c>
      <c r="H24" s="97"/>
    </row>
    <row r="25" spans="1:8" s="2" customFormat="1" ht="14.4" customHeight="1">
      <c r="A25" s="97"/>
      <c r="B25" s="123" t="s">
        <v>11</v>
      </c>
      <c r="C25" s="119">
        <v>0.23199999999999998</v>
      </c>
      <c r="D25" s="119" t="s">
        <v>286</v>
      </c>
      <c r="E25" s="119">
        <v>0.22390000000000002</v>
      </c>
      <c r="F25" s="119">
        <v>7.3499999999999996E-2</v>
      </c>
      <c r="G25" s="119">
        <v>0.2974</v>
      </c>
      <c r="H25" s="97"/>
    </row>
    <row r="26" spans="1:8" s="2" customFormat="1" ht="14.4" customHeight="1">
      <c r="A26" s="97"/>
      <c r="B26" s="123" t="s">
        <v>12</v>
      </c>
      <c r="C26" s="119">
        <v>0.25</v>
      </c>
      <c r="D26" s="119" t="s">
        <v>286</v>
      </c>
      <c r="E26" s="119">
        <v>0.25</v>
      </c>
      <c r="F26" s="119">
        <v>2.5000000000000001E-2</v>
      </c>
      <c r="G26" s="119">
        <v>0.27500000000000002</v>
      </c>
      <c r="H26" s="97"/>
    </row>
    <row r="27" spans="1:8" s="2" customFormat="1" ht="14.4" customHeight="1">
      <c r="A27" s="97"/>
      <c r="B27" s="123" t="s">
        <v>249</v>
      </c>
      <c r="C27" s="119">
        <v>0.2</v>
      </c>
      <c r="D27" s="119" t="s">
        <v>286</v>
      </c>
      <c r="E27" s="119">
        <v>0.2</v>
      </c>
      <c r="F27" s="119" t="s">
        <v>286</v>
      </c>
      <c r="G27" s="119">
        <v>0.2</v>
      </c>
      <c r="H27" s="97"/>
    </row>
    <row r="28" spans="1:8" s="2" customFormat="1" ht="14.4" customHeight="1">
      <c r="A28" s="97"/>
      <c r="B28" s="123" t="s">
        <v>259</v>
      </c>
      <c r="C28" s="119">
        <v>0.15</v>
      </c>
      <c r="D28" s="119" t="s">
        <v>286</v>
      </c>
      <c r="E28" s="119">
        <v>0.15</v>
      </c>
      <c r="F28" s="119" t="s">
        <v>286</v>
      </c>
      <c r="G28" s="119">
        <v>0.15</v>
      </c>
      <c r="H28" s="97"/>
    </row>
    <row r="29" spans="1:8" s="2" customFormat="1" ht="14.4" customHeight="1">
      <c r="A29" s="97"/>
      <c r="B29" s="123" t="s">
        <v>13</v>
      </c>
      <c r="C29" s="119">
        <v>0.18190000000000001</v>
      </c>
      <c r="D29" s="119">
        <v>0.17</v>
      </c>
      <c r="E29" s="119">
        <v>0.18190000000000001</v>
      </c>
      <c r="F29" s="119">
        <v>6.7500000000000004E-2</v>
      </c>
      <c r="G29" s="119">
        <v>0.24940000000000001</v>
      </c>
      <c r="H29" s="97"/>
    </row>
    <row r="30" spans="1:8" s="2" customFormat="1" ht="14.4" customHeight="1">
      <c r="A30" s="97"/>
      <c r="B30" s="123" t="s">
        <v>49</v>
      </c>
      <c r="C30" s="119">
        <v>0.3</v>
      </c>
      <c r="D30" s="119" t="s">
        <v>286</v>
      </c>
      <c r="E30" s="119">
        <v>0.3</v>
      </c>
      <c r="F30" s="119" t="s">
        <v>286</v>
      </c>
      <c r="G30" s="119">
        <v>0.3</v>
      </c>
      <c r="H30" s="97"/>
    </row>
    <row r="31" spans="1:8" s="2" customFormat="1" ht="14.4" customHeight="1">
      <c r="A31" s="97"/>
      <c r="B31" s="123" t="s">
        <v>281</v>
      </c>
      <c r="C31" s="119">
        <v>0.25</v>
      </c>
      <c r="D31" s="119" t="s">
        <v>286</v>
      </c>
      <c r="E31" s="119">
        <v>0.25</v>
      </c>
      <c r="F31" s="119" t="s">
        <v>286</v>
      </c>
      <c r="G31" s="119">
        <v>0.25</v>
      </c>
      <c r="H31" s="97"/>
    </row>
    <row r="32" spans="1:8" s="2" customFormat="1" ht="14.4" customHeight="1">
      <c r="A32" s="97"/>
      <c r="B32" s="123" t="s">
        <v>282</v>
      </c>
      <c r="C32" s="119">
        <v>0.28000000000000003</v>
      </c>
      <c r="D32" s="119" t="s">
        <v>286</v>
      </c>
      <c r="E32" s="119">
        <v>0.28000000000000003</v>
      </c>
      <c r="F32" s="119" t="s">
        <v>286</v>
      </c>
      <c r="G32" s="119">
        <v>0.28000000000000003</v>
      </c>
      <c r="H32" s="97"/>
    </row>
    <row r="33" spans="1:8" s="2" customFormat="1" ht="14.4" customHeight="1">
      <c r="A33" s="97"/>
      <c r="B33" s="123" t="s">
        <v>16</v>
      </c>
      <c r="C33" s="119">
        <v>0.22</v>
      </c>
      <c r="D33" s="119" t="s">
        <v>286</v>
      </c>
      <c r="E33" s="119">
        <v>0.22</v>
      </c>
      <c r="F33" s="119" t="s">
        <v>286</v>
      </c>
      <c r="G33" s="119">
        <v>0.22</v>
      </c>
      <c r="H33" s="97"/>
    </row>
    <row r="34" spans="1:8" s="2" customFormat="1" ht="14.4" customHeight="1">
      <c r="A34" s="97"/>
      <c r="B34" s="123" t="s">
        <v>33</v>
      </c>
      <c r="C34" s="119">
        <v>0.19</v>
      </c>
      <c r="D34" s="119" t="s">
        <v>286</v>
      </c>
      <c r="E34" s="119">
        <v>0.19</v>
      </c>
      <c r="F34" s="119" t="s">
        <v>286</v>
      </c>
      <c r="G34" s="119">
        <v>0.19</v>
      </c>
      <c r="H34" s="97"/>
    </row>
    <row r="35" spans="1:8" s="2" customFormat="1" ht="14.4" customHeight="1">
      <c r="A35" s="97"/>
      <c r="B35" s="123" t="s">
        <v>17</v>
      </c>
      <c r="C35" s="119">
        <v>0.3</v>
      </c>
      <c r="D35" s="119">
        <v>0.21</v>
      </c>
      <c r="E35" s="119">
        <v>0.3</v>
      </c>
      <c r="F35" s="119">
        <v>1.4999999999999999E-2</v>
      </c>
      <c r="G35" s="119">
        <v>0.315</v>
      </c>
      <c r="H35" s="97"/>
    </row>
    <row r="36" spans="1:8" s="2" customFormat="1" ht="14.4" customHeight="1">
      <c r="A36" s="97"/>
      <c r="B36" s="123" t="s">
        <v>18</v>
      </c>
      <c r="C36" s="119">
        <v>0.21</v>
      </c>
      <c r="D36" s="119" t="s">
        <v>286</v>
      </c>
      <c r="E36" s="119">
        <v>0.21</v>
      </c>
      <c r="F36" s="119" t="s">
        <v>286</v>
      </c>
      <c r="G36" s="119">
        <v>0.21</v>
      </c>
      <c r="H36" s="97"/>
    </row>
    <row r="37" spans="1:8" s="2" customFormat="1" ht="14.4" customHeight="1">
      <c r="A37" s="97"/>
      <c r="B37" s="123" t="s">
        <v>50</v>
      </c>
      <c r="C37" s="119">
        <v>0.19</v>
      </c>
      <c r="D37" s="119" t="s">
        <v>286</v>
      </c>
      <c r="E37" s="119">
        <v>0.19</v>
      </c>
      <c r="F37" s="119" t="s">
        <v>286</v>
      </c>
      <c r="G37" s="119">
        <v>0.19</v>
      </c>
      <c r="H37" s="97"/>
    </row>
    <row r="38" spans="1:8" s="2" customFormat="1" ht="14.4" customHeight="1">
      <c r="A38" s="97"/>
      <c r="B38" s="123" t="s">
        <v>19</v>
      </c>
      <c r="C38" s="119">
        <v>0.25</v>
      </c>
      <c r="D38" s="119" t="s">
        <v>286</v>
      </c>
      <c r="E38" s="119">
        <v>0.25</v>
      </c>
      <c r="F38" s="119" t="s">
        <v>286</v>
      </c>
      <c r="G38" s="119">
        <v>0.25</v>
      </c>
      <c r="H38" s="97"/>
    </row>
    <row r="39" spans="1:8" s="2" customFormat="1" ht="14.4" customHeight="1">
      <c r="A39" s="97"/>
      <c r="B39" s="123" t="s">
        <v>265</v>
      </c>
      <c r="C39" s="119">
        <v>0.20600000000000002</v>
      </c>
      <c r="D39" s="119" t="s">
        <v>286</v>
      </c>
      <c r="E39" s="119">
        <v>0.20600000000000002</v>
      </c>
      <c r="F39" s="119" t="s">
        <v>286</v>
      </c>
      <c r="G39" s="119">
        <v>0.20600000000000002</v>
      </c>
      <c r="H39" s="97"/>
    </row>
    <row r="40" spans="1:8" s="2" customFormat="1" ht="14.4" customHeight="1">
      <c r="A40" s="97"/>
      <c r="B40" s="123" t="s">
        <v>283</v>
      </c>
      <c r="C40" s="119">
        <v>8.5000000000000006E-2</v>
      </c>
      <c r="D40" s="119" t="s">
        <v>286</v>
      </c>
      <c r="E40" s="119">
        <v>6.8256259999999999E-2</v>
      </c>
      <c r="F40" s="120">
        <v>0.12872890000000001</v>
      </c>
      <c r="G40" s="119">
        <v>0.19698516000000002</v>
      </c>
      <c r="H40" s="97"/>
    </row>
    <row r="41" spans="1:8" s="2" customFormat="1" ht="14.4" customHeight="1">
      <c r="A41" s="97"/>
      <c r="B41" s="123" t="s">
        <v>21</v>
      </c>
      <c r="C41" s="121">
        <v>0.2</v>
      </c>
      <c r="D41" s="121" t="s">
        <v>286</v>
      </c>
      <c r="E41" s="121">
        <v>0.2</v>
      </c>
      <c r="F41" s="121" t="s">
        <v>286</v>
      </c>
      <c r="G41" s="121">
        <v>0.2</v>
      </c>
      <c r="H41" s="97"/>
    </row>
    <row r="42" spans="1:8" s="2" customFormat="1" ht="14.4" customHeight="1">
      <c r="A42" s="97"/>
      <c r="B42" s="124" t="s">
        <v>284</v>
      </c>
      <c r="C42" s="121">
        <v>0.19</v>
      </c>
      <c r="D42" s="121" t="s">
        <v>286</v>
      </c>
      <c r="E42" s="121">
        <v>0.19</v>
      </c>
      <c r="F42" s="121" t="s">
        <v>286</v>
      </c>
      <c r="G42" s="121">
        <v>0.19</v>
      </c>
      <c r="H42" s="97"/>
    </row>
    <row r="43" spans="1:8" s="2" customFormat="1" ht="14.4" customHeight="1">
      <c r="A43" s="97"/>
      <c r="B43" s="124" t="s">
        <v>285</v>
      </c>
      <c r="C43" s="121">
        <v>0.21</v>
      </c>
      <c r="D43" s="121" t="s">
        <v>286</v>
      </c>
      <c r="E43" s="121">
        <v>0.19736127000000001</v>
      </c>
      <c r="F43" s="121">
        <v>6.0184410000000001E-2</v>
      </c>
      <c r="G43" s="121">
        <v>0.25754568</v>
      </c>
      <c r="H43" s="97"/>
    </row>
    <row r="44" spans="1:8" ht="12.75" customHeight="1">
      <c r="B44" s="107"/>
      <c r="C44" s="105"/>
      <c r="D44" s="106"/>
      <c r="E44" s="106"/>
      <c r="F44" s="106"/>
      <c r="G44" s="106"/>
    </row>
    <row r="45" spans="1:8" ht="12.75" customHeight="1">
      <c r="B45" s="115"/>
      <c r="C45" s="116"/>
      <c r="D45" s="117"/>
      <c r="E45" s="117"/>
      <c r="F45" s="117"/>
      <c r="G45" s="117"/>
    </row>
    <row r="46" spans="1:8" s="29" customFormat="1" ht="16.75" customHeight="1">
      <c r="A46" s="104"/>
      <c r="B46" s="103" t="s">
        <v>287</v>
      </c>
      <c r="C46" s="101"/>
      <c r="D46" s="101"/>
      <c r="E46" s="101"/>
      <c r="F46" s="102"/>
      <c r="G46" s="101"/>
      <c r="H46" s="104"/>
    </row>
    <row r="47" spans="1:8" s="29" customFormat="1" ht="16.75" customHeight="1">
      <c r="A47" s="104"/>
      <c r="B47" s="103" t="s">
        <v>292</v>
      </c>
      <c r="C47" s="101"/>
      <c r="D47" s="101"/>
      <c r="E47" s="101"/>
      <c r="F47" s="102"/>
      <c r="G47" s="101"/>
      <c r="H47" s="104"/>
    </row>
  </sheetData>
  <mergeCells count="4">
    <mergeCell ref="C4:E4"/>
    <mergeCell ref="F4:F5"/>
    <mergeCell ref="G4:G5"/>
    <mergeCell ref="B4:B5"/>
  </mergeCells>
  <printOptions horizontalCentered="1" verticalCentered="1"/>
  <pageMargins left="0.25" right="0.25" top="0.75" bottom="0.75" header="0.3" footer="0.3"/>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G104"/>
  <sheetViews>
    <sheetView showGridLines="0" zoomScaleNormal="100" workbookViewId="0">
      <selection activeCell="F41" sqref="F41"/>
    </sheetView>
  </sheetViews>
  <sheetFormatPr defaultColWidth="9.08984375" defaultRowHeight="12.5"/>
  <cols>
    <col min="1" max="1" width="17.36328125" style="4" customWidth="1"/>
    <col min="2" max="2" width="16.90625" style="4" customWidth="1"/>
    <col min="3" max="3" width="16.453125" style="4" customWidth="1"/>
    <col min="4" max="4" width="16.36328125" style="61" customWidth="1"/>
    <col min="5" max="5" width="10" style="4" customWidth="1"/>
    <col min="6" max="6" width="11.08984375" style="4" customWidth="1"/>
    <col min="7" max="16384" width="9.08984375" style="4"/>
  </cols>
  <sheetData>
    <row r="1" spans="1:7" ht="13">
      <c r="A1" s="60">
        <v>41684</v>
      </c>
    </row>
    <row r="2" spans="1:7" ht="15">
      <c r="A2" s="5" t="s">
        <v>208</v>
      </c>
      <c r="B2" s="62"/>
      <c r="C2" s="62"/>
      <c r="D2" s="63"/>
      <c r="E2" s="62"/>
      <c r="F2" s="62"/>
    </row>
    <row r="3" spans="1:7" ht="12.75" customHeight="1" thickBot="1">
      <c r="A3" s="64"/>
      <c r="B3" s="64"/>
      <c r="C3" s="64"/>
      <c r="D3" s="81"/>
      <c r="E3" s="64"/>
      <c r="F3" s="64"/>
    </row>
    <row r="4" spans="1:7" ht="12.75" customHeight="1">
      <c r="A4" s="10"/>
      <c r="B4" s="141" t="s">
        <v>105</v>
      </c>
      <c r="C4" s="141" t="s">
        <v>106</v>
      </c>
      <c r="D4" s="145" t="s">
        <v>107</v>
      </c>
      <c r="E4" s="141" t="s">
        <v>108</v>
      </c>
      <c r="F4" s="141" t="s">
        <v>109</v>
      </c>
    </row>
    <row r="5" spans="1:7" ht="12.75" customHeight="1">
      <c r="B5" s="142"/>
      <c r="C5" s="142"/>
      <c r="D5" s="146"/>
      <c r="E5" s="142"/>
      <c r="F5" s="142"/>
    </row>
    <row r="6" spans="1:7" ht="12.75" customHeight="1">
      <c r="A6" s="8"/>
      <c r="B6" s="142"/>
      <c r="C6" s="142"/>
      <c r="D6" s="146"/>
      <c r="E6" s="142"/>
      <c r="F6" s="142"/>
    </row>
    <row r="7" spans="1:7" ht="12.75" customHeight="1">
      <c r="B7" s="142"/>
      <c r="C7" s="142"/>
      <c r="D7" s="146"/>
      <c r="E7" s="142"/>
      <c r="F7" s="142"/>
    </row>
    <row r="8" spans="1:7" ht="12.75" customHeight="1">
      <c r="A8" s="65" t="s">
        <v>0</v>
      </c>
      <c r="B8" s="142"/>
      <c r="C8" s="142"/>
      <c r="D8" s="146"/>
      <c r="E8" s="142"/>
      <c r="F8" s="142"/>
    </row>
    <row r="9" spans="1:7" ht="12.75" customHeight="1">
      <c r="A9" s="66"/>
      <c r="B9" s="143"/>
      <c r="C9" s="143"/>
      <c r="D9" s="147"/>
      <c r="E9" s="143"/>
      <c r="F9" s="143"/>
    </row>
    <row r="10" spans="1:7" ht="12.75" customHeight="1">
      <c r="E10" s="69"/>
    </row>
    <row r="11" spans="1:7" ht="12.75" customHeight="1">
      <c r="A11" s="65" t="s">
        <v>110</v>
      </c>
      <c r="B11" s="69">
        <v>30</v>
      </c>
      <c r="C11" s="70">
        <v>30</v>
      </c>
      <c r="D11" s="71"/>
      <c r="E11" s="70">
        <f t="shared" ref="E11:E25" si="0" xml:space="preserve"> C11 + D11</f>
        <v>30</v>
      </c>
      <c r="F11" s="69" t="s">
        <v>1</v>
      </c>
      <c r="G11" s="65"/>
    </row>
    <row r="12" spans="1:7" ht="12.75" customHeight="1">
      <c r="A12" s="65" t="s">
        <v>2</v>
      </c>
      <c r="B12" s="69">
        <v>34</v>
      </c>
      <c r="C12" s="70">
        <v>34</v>
      </c>
      <c r="D12" s="71"/>
      <c r="E12" s="70">
        <f t="shared" si="0"/>
        <v>34</v>
      </c>
      <c r="F12" s="69" t="s">
        <v>3</v>
      </c>
      <c r="G12" s="65"/>
    </row>
    <row r="13" spans="1:7" ht="13">
      <c r="A13" s="65" t="s">
        <v>4</v>
      </c>
      <c r="B13" s="83" t="s">
        <v>26</v>
      </c>
      <c r="C13" s="70">
        <v>33.99</v>
      </c>
      <c r="D13" s="71"/>
      <c r="E13" s="70">
        <f t="shared" si="0"/>
        <v>33.99</v>
      </c>
      <c r="F13" s="69" t="s">
        <v>1</v>
      </c>
      <c r="G13" s="65"/>
    </row>
    <row r="14" spans="1:7" ht="13">
      <c r="A14" s="65" t="s">
        <v>5</v>
      </c>
      <c r="B14" s="69" t="s">
        <v>35</v>
      </c>
      <c r="C14" s="70">
        <v>24.12</v>
      </c>
      <c r="D14" s="72">
        <v>11.75</v>
      </c>
      <c r="E14" s="70">
        <f t="shared" si="0"/>
        <v>35.870000000000005</v>
      </c>
      <c r="F14" s="38" t="s">
        <v>1</v>
      </c>
      <c r="G14" s="65"/>
    </row>
    <row r="15" spans="1:7" ht="15">
      <c r="A15" s="65" t="s">
        <v>196</v>
      </c>
      <c r="B15" s="69">
        <v>16.5</v>
      </c>
      <c r="C15" s="70">
        <v>16.5</v>
      </c>
      <c r="D15" s="72"/>
      <c r="E15" s="70">
        <f t="shared" si="0"/>
        <v>16.5</v>
      </c>
      <c r="F15" s="38" t="s">
        <v>1</v>
      </c>
    </row>
    <row r="16" spans="1:7" s="77" customFormat="1" ht="13">
      <c r="A16" s="73" t="s">
        <v>6</v>
      </c>
      <c r="B16" s="74">
        <v>31</v>
      </c>
      <c r="C16" s="75">
        <v>31</v>
      </c>
      <c r="D16" s="76"/>
      <c r="E16" s="70">
        <f t="shared" si="0"/>
        <v>31</v>
      </c>
      <c r="F16" s="84" t="s">
        <v>1</v>
      </c>
      <c r="G16" s="73"/>
    </row>
    <row r="17" spans="1:7" ht="13">
      <c r="A17" s="65" t="s">
        <v>7</v>
      </c>
      <c r="B17" s="69">
        <v>30</v>
      </c>
      <c r="C17" s="70">
        <v>30</v>
      </c>
      <c r="D17" s="72"/>
      <c r="E17" s="70">
        <f t="shared" si="0"/>
        <v>30</v>
      </c>
      <c r="F17" s="38" t="s">
        <v>3</v>
      </c>
      <c r="G17" s="65"/>
    </row>
    <row r="18" spans="1:7" ht="15">
      <c r="A18" s="65" t="s">
        <v>197</v>
      </c>
      <c r="B18" s="69">
        <v>26</v>
      </c>
      <c r="C18" s="70">
        <v>26</v>
      </c>
      <c r="D18" s="72"/>
      <c r="E18" s="70">
        <f t="shared" si="0"/>
        <v>26</v>
      </c>
      <c r="F18" s="38"/>
      <c r="G18" s="65"/>
    </row>
    <row r="19" spans="1:7" ht="12.75" customHeight="1">
      <c r="A19" s="65" t="s">
        <v>8</v>
      </c>
      <c r="B19" s="69">
        <v>29</v>
      </c>
      <c r="C19" s="70">
        <v>29</v>
      </c>
      <c r="D19" s="72"/>
      <c r="E19" s="70">
        <f t="shared" si="0"/>
        <v>29</v>
      </c>
      <c r="F19" s="38" t="s">
        <v>3</v>
      </c>
      <c r="G19" s="65"/>
    </row>
    <row r="20" spans="1:7" ht="12.75" customHeight="1">
      <c r="A20" s="65" t="s">
        <v>198</v>
      </c>
      <c r="B20" s="79" t="s">
        <v>39</v>
      </c>
      <c r="C20" s="70">
        <v>35.43</v>
      </c>
      <c r="D20" s="72"/>
      <c r="E20" s="70">
        <f t="shared" si="0"/>
        <v>35.43</v>
      </c>
      <c r="F20" s="38" t="s">
        <v>1</v>
      </c>
      <c r="G20" s="65"/>
    </row>
    <row r="21" spans="1:7" ht="12.75" customHeight="1">
      <c r="A21" s="65" t="s">
        <v>199</v>
      </c>
      <c r="B21" s="85" t="s">
        <v>43</v>
      </c>
      <c r="C21" s="70">
        <f xml:space="preserve"> 27.96 * (100 - D21) / 100</f>
        <v>23.203319502074692</v>
      </c>
      <c r="D21" s="72">
        <f xml:space="preserve"> (0.05 * 410) / (100 + (0.05 * 410)) * 100</f>
        <v>17.012448132780083</v>
      </c>
      <c r="E21" s="70">
        <f t="shared" si="0"/>
        <v>40.215767634854771</v>
      </c>
      <c r="F21" s="38" t="s">
        <v>3</v>
      </c>
      <c r="G21" s="65"/>
    </row>
    <row r="22" spans="1:7" ht="12.75" customHeight="1">
      <c r="A22" s="65" t="s">
        <v>29</v>
      </c>
      <c r="B22" s="69">
        <v>35</v>
      </c>
      <c r="C22" s="70">
        <v>35</v>
      </c>
      <c r="D22" s="72"/>
      <c r="E22" s="70">
        <f t="shared" si="0"/>
        <v>35</v>
      </c>
      <c r="F22" s="38" t="s">
        <v>1</v>
      </c>
      <c r="G22" s="65"/>
    </row>
    <row r="23" spans="1:7" ht="15">
      <c r="A23" s="65" t="s">
        <v>179</v>
      </c>
      <c r="B23" s="69">
        <v>18</v>
      </c>
      <c r="C23" s="70">
        <v>18</v>
      </c>
      <c r="D23" s="72"/>
      <c r="E23" s="70">
        <f t="shared" si="0"/>
        <v>18</v>
      </c>
      <c r="F23" s="69" t="s">
        <v>1</v>
      </c>
      <c r="G23" s="65"/>
    </row>
    <row r="24" spans="1:7" ht="13">
      <c r="A24" s="65" t="s">
        <v>9</v>
      </c>
      <c r="B24" s="69">
        <v>18</v>
      </c>
      <c r="C24" s="70">
        <v>18</v>
      </c>
      <c r="D24" s="72"/>
      <c r="E24" s="70">
        <f t="shared" si="0"/>
        <v>18</v>
      </c>
      <c r="F24" s="38" t="s">
        <v>3</v>
      </c>
      <c r="G24" s="65"/>
    </row>
    <row r="25" spans="1:7" ht="13">
      <c r="A25" s="78" t="s">
        <v>10</v>
      </c>
      <c r="B25" s="69">
        <v>12.5</v>
      </c>
      <c r="C25" s="70">
        <v>12.5</v>
      </c>
      <c r="D25" s="72"/>
      <c r="E25" s="70">
        <f t="shared" si="0"/>
        <v>12.5</v>
      </c>
      <c r="F25" s="38" t="s">
        <v>1</v>
      </c>
      <c r="G25" s="78"/>
    </row>
    <row r="26" spans="1:7" ht="15">
      <c r="A26" s="78" t="s">
        <v>200</v>
      </c>
      <c r="B26" s="69">
        <v>36</v>
      </c>
      <c r="C26" s="70">
        <v>36</v>
      </c>
      <c r="D26" s="72">
        <v>0</v>
      </c>
      <c r="E26" s="70">
        <v>36</v>
      </c>
      <c r="F26" s="38" t="s">
        <v>1</v>
      </c>
      <c r="G26" s="78"/>
    </row>
    <row r="27" spans="1:7" ht="15">
      <c r="A27" s="65" t="s">
        <v>201</v>
      </c>
      <c r="B27" s="69">
        <v>34</v>
      </c>
      <c r="C27" s="70">
        <v>34</v>
      </c>
      <c r="D27" s="72"/>
      <c r="E27" s="70">
        <f t="shared" ref="E27:E40" si="1" xml:space="preserve"> C27 + D27</f>
        <v>34</v>
      </c>
      <c r="F27" s="38" t="s">
        <v>3</v>
      </c>
      <c r="G27" s="65"/>
    </row>
    <row r="28" spans="1:7" ht="13">
      <c r="A28" s="65" t="s">
        <v>11</v>
      </c>
      <c r="B28" s="69">
        <v>30</v>
      </c>
      <c r="C28" s="70">
        <v>27.37</v>
      </c>
      <c r="D28" s="72">
        <v>13.5</v>
      </c>
      <c r="E28" s="70">
        <f t="shared" si="1"/>
        <v>40.870000000000005</v>
      </c>
      <c r="F28" s="38" t="s">
        <v>1</v>
      </c>
      <c r="G28" s="65"/>
    </row>
    <row r="29" spans="1:7" ht="13">
      <c r="A29" s="65" t="s">
        <v>12</v>
      </c>
      <c r="B29" s="69">
        <v>27</v>
      </c>
      <c r="C29" s="70">
        <v>27</v>
      </c>
      <c r="D29" s="72">
        <v>2.7</v>
      </c>
      <c r="E29" s="70">
        <f t="shared" si="1"/>
        <v>29.7</v>
      </c>
      <c r="F29" s="38" t="s">
        <v>1</v>
      </c>
      <c r="G29" s="65"/>
    </row>
    <row r="30" spans="1:7" ht="12.75" customHeight="1">
      <c r="A30" s="65" t="s">
        <v>13</v>
      </c>
      <c r="B30" s="38" t="s">
        <v>28</v>
      </c>
      <c r="C30" s="70">
        <v>22.88</v>
      </c>
      <c r="D30" s="72">
        <v>7.5</v>
      </c>
      <c r="E30" s="70">
        <f t="shared" si="1"/>
        <v>30.38</v>
      </c>
      <c r="F30" s="38" t="s">
        <v>1</v>
      </c>
      <c r="G30" s="65"/>
    </row>
    <row r="31" spans="1:7" ht="13">
      <c r="A31" s="65" t="s">
        <v>14</v>
      </c>
      <c r="B31" s="69">
        <v>34</v>
      </c>
      <c r="C31" s="70">
        <v>34</v>
      </c>
      <c r="D31" s="72"/>
      <c r="E31" s="70">
        <f t="shared" si="1"/>
        <v>34</v>
      </c>
      <c r="F31" s="38" t="s">
        <v>1</v>
      </c>
      <c r="G31" s="65"/>
    </row>
    <row r="32" spans="1:7" ht="13.5" customHeight="1">
      <c r="A32" s="65" t="s">
        <v>15</v>
      </c>
      <c r="B32" s="69">
        <v>34.5</v>
      </c>
      <c r="C32" s="70">
        <v>34.5</v>
      </c>
      <c r="D32" s="72"/>
      <c r="E32" s="70">
        <f t="shared" si="1"/>
        <v>34.5</v>
      </c>
      <c r="F32" s="38" t="s">
        <v>1</v>
      </c>
      <c r="G32" s="65"/>
    </row>
    <row r="33" spans="1:7" ht="13.5" customHeight="1">
      <c r="A33" s="65" t="s">
        <v>202</v>
      </c>
      <c r="B33" s="69">
        <v>33</v>
      </c>
      <c r="C33" s="70">
        <v>33</v>
      </c>
      <c r="D33" s="72"/>
      <c r="E33" s="70">
        <f t="shared" si="1"/>
        <v>33</v>
      </c>
      <c r="F33" s="69" t="s">
        <v>3</v>
      </c>
      <c r="G33" s="65"/>
    </row>
    <row r="34" spans="1:7" ht="13">
      <c r="A34" s="65" t="s">
        <v>16</v>
      </c>
      <c r="B34" s="69">
        <v>28</v>
      </c>
      <c r="C34" s="70">
        <v>28</v>
      </c>
      <c r="D34" s="72"/>
      <c r="E34" s="70">
        <f t="shared" si="1"/>
        <v>28</v>
      </c>
      <c r="F34" s="38" t="s">
        <v>1</v>
      </c>
      <c r="G34" s="65"/>
    </row>
    <row r="35" spans="1:7" ht="13">
      <c r="A35" s="65" t="s">
        <v>33</v>
      </c>
      <c r="B35" s="69">
        <v>27</v>
      </c>
      <c r="C35" s="70">
        <v>27</v>
      </c>
      <c r="D35" s="72"/>
      <c r="E35" s="70">
        <f t="shared" si="1"/>
        <v>27</v>
      </c>
      <c r="F35" s="38" t="s">
        <v>3</v>
      </c>
      <c r="G35" s="65"/>
    </row>
    <row r="36" spans="1:7" ht="12.75" customHeight="1">
      <c r="A36" s="65" t="s">
        <v>17</v>
      </c>
      <c r="B36" s="69">
        <v>30</v>
      </c>
      <c r="C36" s="70">
        <v>30</v>
      </c>
      <c r="D36" s="72">
        <v>3</v>
      </c>
      <c r="E36" s="70">
        <f t="shared" si="1"/>
        <v>33</v>
      </c>
      <c r="F36" s="69" t="s">
        <v>1</v>
      </c>
      <c r="G36" s="65"/>
    </row>
    <row r="37" spans="1:7" ht="12.75" customHeight="1">
      <c r="A37" s="65" t="s">
        <v>18</v>
      </c>
      <c r="B37" s="69">
        <v>25</v>
      </c>
      <c r="C37" s="70">
        <v>25</v>
      </c>
      <c r="D37" s="72"/>
      <c r="E37" s="70">
        <f t="shared" si="1"/>
        <v>25</v>
      </c>
      <c r="F37" s="38" t="s">
        <v>1</v>
      </c>
      <c r="G37" s="65"/>
    </row>
    <row r="38" spans="1:7" ht="12.75" customHeight="1">
      <c r="A38" s="65" t="s">
        <v>50</v>
      </c>
      <c r="B38" s="69">
        <v>25</v>
      </c>
      <c r="C38" s="70">
        <v>25</v>
      </c>
      <c r="D38" s="72"/>
      <c r="E38" s="70">
        <f t="shared" si="1"/>
        <v>25</v>
      </c>
      <c r="F38" s="38"/>
      <c r="G38" s="65"/>
    </row>
    <row r="39" spans="1:7" ht="13">
      <c r="A39" s="65" t="s">
        <v>19</v>
      </c>
      <c r="B39" s="69">
        <v>35</v>
      </c>
      <c r="C39" s="70">
        <v>35</v>
      </c>
      <c r="D39" s="72"/>
      <c r="E39" s="70">
        <f t="shared" si="1"/>
        <v>35</v>
      </c>
      <c r="F39" s="38" t="s">
        <v>1</v>
      </c>
      <c r="G39" s="65"/>
    </row>
    <row r="40" spans="1:7" ht="13">
      <c r="A40" s="65" t="s">
        <v>20</v>
      </c>
      <c r="B40" s="69">
        <v>28</v>
      </c>
      <c r="C40" s="70">
        <v>28</v>
      </c>
      <c r="D40" s="72"/>
      <c r="E40" s="70">
        <f t="shared" si="1"/>
        <v>28</v>
      </c>
      <c r="F40" s="38" t="s">
        <v>3</v>
      </c>
      <c r="G40" s="65"/>
    </row>
    <row r="41" spans="1:7" ht="15">
      <c r="A41" s="65" t="s">
        <v>203</v>
      </c>
      <c r="B41" s="69">
        <v>8.5</v>
      </c>
      <c r="C41" s="70">
        <f>100*B41/(100+B41+10*(100/100+122/100+10.52/100))</f>
        <v>6.4515149675147239</v>
      </c>
      <c r="D41" s="72">
        <f>100*(10*(100/100+122/100+10.52/100))/(100+8.5+10*(100/100+122/100+10.52/100))</f>
        <v>17.648308944076746</v>
      </c>
      <c r="E41" s="70">
        <f>C41+D41</f>
        <v>24.099823911591471</v>
      </c>
      <c r="F41" s="69" t="s">
        <v>3</v>
      </c>
      <c r="G41" s="86"/>
    </row>
    <row r="42" spans="1:7" ht="13.5" customHeight="1">
      <c r="A42" s="65" t="s">
        <v>21</v>
      </c>
      <c r="B42" s="69">
        <v>30</v>
      </c>
      <c r="C42" s="70">
        <v>30</v>
      </c>
      <c r="D42" s="71"/>
      <c r="E42" s="70">
        <f>C42+D42</f>
        <v>30</v>
      </c>
      <c r="F42" s="38" t="s">
        <v>3</v>
      </c>
      <c r="G42" s="65"/>
    </row>
    <row r="43" spans="1:7" ht="15">
      <c r="A43" s="65" t="s">
        <v>204</v>
      </c>
      <c r="B43" s="69">
        <v>30</v>
      </c>
      <c r="C43" s="70">
        <v>30</v>
      </c>
      <c r="D43" s="72"/>
      <c r="E43" s="70">
        <f xml:space="preserve"> C43 + D43</f>
        <v>30</v>
      </c>
      <c r="F43" s="38" t="s">
        <v>1</v>
      </c>
      <c r="G43" s="65"/>
    </row>
    <row r="44" spans="1:7" ht="12.75" customHeight="1">
      <c r="A44" s="65" t="s">
        <v>205</v>
      </c>
      <c r="B44" s="69">
        <v>35</v>
      </c>
      <c r="C44" s="70">
        <v>32.700000000000003</v>
      </c>
      <c r="D44" s="72">
        <v>6.63</v>
      </c>
      <c r="E44" s="70">
        <f xml:space="preserve"> C44 + D44</f>
        <v>39.330000000000005</v>
      </c>
      <c r="F44" s="38" t="s">
        <v>1</v>
      </c>
      <c r="G44" s="65"/>
    </row>
    <row r="45" spans="1:7" ht="12.75" customHeight="1" thickBot="1">
      <c r="A45" s="64"/>
      <c r="B45" s="64"/>
      <c r="C45" s="64"/>
      <c r="D45" s="81"/>
      <c r="E45" s="64"/>
      <c r="F45" s="64"/>
    </row>
    <row r="46" spans="1:7" ht="12.75" customHeight="1"/>
    <row r="47" spans="1:7" ht="12.75" customHeight="1">
      <c r="A47" s="144"/>
      <c r="B47" s="144"/>
    </row>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104" spans="1:1">
      <c r="A104" s="4" t="s">
        <v>103</v>
      </c>
    </row>
  </sheetData>
  <mergeCells count="6">
    <mergeCell ref="F4:F9"/>
    <mergeCell ref="A47:B47"/>
    <mergeCell ref="B4:B9"/>
    <mergeCell ref="C4:C9"/>
    <mergeCell ref="D4:D9"/>
    <mergeCell ref="E4:E9"/>
  </mergeCells>
  <phoneticPr fontId="0" type="noConversion"/>
  <printOptions horizontalCentered="1" verticalCentered="1"/>
  <pageMargins left="0.25" right="0.25" top="0.75" bottom="0.75" header="0.3" footer="0.3"/>
  <pageSetup paperSize="9" scale="66" orientation="portrait"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G104"/>
  <sheetViews>
    <sheetView showGridLines="0" zoomScaleNormal="100" zoomScaleSheetLayoutView="100" workbookViewId="0">
      <selection activeCell="F41" sqref="F41"/>
    </sheetView>
  </sheetViews>
  <sheetFormatPr defaultColWidth="9.08984375" defaultRowHeight="12.5"/>
  <cols>
    <col min="1" max="1" width="16.54296875" style="4" customWidth="1"/>
    <col min="2" max="2" width="17.6328125" style="4" customWidth="1"/>
    <col min="3" max="3" width="17.453125" style="4" customWidth="1"/>
    <col min="4" max="4" width="17.453125" style="61" customWidth="1"/>
    <col min="5" max="5" width="12" style="4" customWidth="1"/>
    <col min="6" max="6" width="12.08984375" style="4" customWidth="1"/>
    <col min="7" max="16384" width="9.08984375" style="4"/>
  </cols>
  <sheetData>
    <row r="1" spans="1:7" ht="13">
      <c r="A1" s="60">
        <v>41684</v>
      </c>
    </row>
    <row r="2" spans="1:7" ht="12.75" customHeight="1">
      <c r="A2" s="5" t="s">
        <v>207</v>
      </c>
      <c r="B2" s="62"/>
      <c r="C2" s="62"/>
      <c r="D2" s="63"/>
      <c r="E2" s="62"/>
      <c r="F2" s="62"/>
    </row>
    <row r="3" spans="1:7" ht="12.75" customHeight="1" thickBot="1">
      <c r="A3" s="64"/>
      <c r="B3" s="64"/>
      <c r="C3" s="64"/>
      <c r="D3" s="81"/>
      <c r="E3" s="64"/>
      <c r="F3" s="64"/>
    </row>
    <row r="4" spans="1:7" ht="12.75" customHeight="1">
      <c r="A4" s="10"/>
      <c r="B4" s="141" t="s">
        <v>105</v>
      </c>
      <c r="C4" s="141" t="s">
        <v>106</v>
      </c>
      <c r="D4" s="145" t="s">
        <v>107</v>
      </c>
      <c r="E4" s="141" t="s">
        <v>108</v>
      </c>
      <c r="F4" s="141" t="s">
        <v>109</v>
      </c>
    </row>
    <row r="5" spans="1:7" ht="12.75" customHeight="1">
      <c r="B5" s="142"/>
      <c r="C5" s="142"/>
      <c r="D5" s="146"/>
      <c r="E5" s="142"/>
      <c r="F5" s="142"/>
    </row>
    <row r="6" spans="1:7" ht="12.75" customHeight="1">
      <c r="A6" s="8"/>
      <c r="B6" s="142"/>
      <c r="C6" s="142"/>
      <c r="D6" s="146"/>
      <c r="E6" s="142"/>
      <c r="F6" s="142"/>
    </row>
    <row r="7" spans="1:7" ht="12.75" customHeight="1">
      <c r="B7" s="142"/>
      <c r="C7" s="142"/>
      <c r="D7" s="146"/>
      <c r="E7" s="142"/>
      <c r="F7" s="142"/>
    </row>
    <row r="8" spans="1:7" ht="12.75" customHeight="1">
      <c r="A8" s="65" t="s">
        <v>0</v>
      </c>
      <c r="B8" s="142"/>
      <c r="C8" s="142"/>
      <c r="D8" s="146"/>
      <c r="E8" s="142"/>
      <c r="F8" s="142"/>
    </row>
    <row r="9" spans="1:7" ht="12.75" customHeight="1">
      <c r="A9" s="66"/>
      <c r="B9" s="143"/>
      <c r="C9" s="143"/>
      <c r="D9" s="147"/>
      <c r="E9" s="143"/>
      <c r="F9" s="143"/>
    </row>
    <row r="10" spans="1:7" ht="12.75" customHeight="1"/>
    <row r="11" spans="1:7" ht="12.75" customHeight="1">
      <c r="A11" s="65" t="s">
        <v>110</v>
      </c>
      <c r="B11" s="69">
        <v>30</v>
      </c>
      <c r="C11" s="70">
        <v>30</v>
      </c>
      <c r="D11" s="71"/>
      <c r="E11" s="70">
        <f xml:space="preserve"> C11 + D11</f>
        <v>30</v>
      </c>
      <c r="F11" s="79" t="s">
        <v>1</v>
      </c>
      <c r="G11" s="65"/>
    </row>
    <row r="12" spans="1:7" ht="13">
      <c r="A12" s="65" t="s">
        <v>2</v>
      </c>
      <c r="B12" s="69">
        <v>34</v>
      </c>
      <c r="C12" s="70">
        <v>34</v>
      </c>
      <c r="D12" s="71"/>
      <c r="E12" s="70">
        <f xml:space="preserve"> C12 + D12</f>
        <v>34</v>
      </c>
      <c r="F12" s="79" t="s">
        <v>3</v>
      </c>
      <c r="G12" s="65"/>
    </row>
    <row r="13" spans="1:7" ht="13">
      <c r="A13" s="65" t="s">
        <v>4</v>
      </c>
      <c r="B13" s="79" t="s">
        <v>24</v>
      </c>
      <c r="C13" s="70">
        <f>39*1.03</f>
        <v>40.17</v>
      </c>
      <c r="D13" s="71"/>
      <c r="E13" s="70">
        <f xml:space="preserve"> C13 + D13</f>
        <v>40.17</v>
      </c>
      <c r="F13" s="79" t="s">
        <v>1</v>
      </c>
      <c r="G13" s="65"/>
    </row>
    <row r="14" spans="1:7" ht="13">
      <c r="A14" s="65" t="s">
        <v>5</v>
      </c>
      <c r="B14" s="79" t="s">
        <v>36</v>
      </c>
      <c r="C14" s="70">
        <v>26.12</v>
      </c>
      <c r="D14" s="72">
        <v>11.9</v>
      </c>
      <c r="E14" s="70">
        <f xml:space="preserve"> C14 + D14</f>
        <v>38.020000000000003</v>
      </c>
      <c r="F14" s="79" t="s">
        <v>1</v>
      </c>
      <c r="G14" s="65"/>
    </row>
    <row r="15" spans="1:7" ht="15">
      <c r="A15" s="65" t="s">
        <v>196</v>
      </c>
      <c r="B15" s="69">
        <v>16</v>
      </c>
      <c r="C15" s="70">
        <v>16</v>
      </c>
      <c r="D15" s="72"/>
      <c r="E15" s="70">
        <v>16</v>
      </c>
      <c r="F15" s="38" t="s">
        <v>1</v>
      </c>
    </row>
    <row r="16" spans="1:7" ht="13">
      <c r="A16" s="73" t="s">
        <v>6</v>
      </c>
      <c r="B16" s="69">
        <v>31</v>
      </c>
      <c r="C16" s="70">
        <v>31</v>
      </c>
      <c r="D16" s="72"/>
      <c r="E16" s="70">
        <f t="shared" ref="E16:E25" si="0" xml:space="preserve"> C16 + D16</f>
        <v>31</v>
      </c>
      <c r="F16" s="79" t="s">
        <v>1</v>
      </c>
      <c r="G16" s="65"/>
    </row>
    <row r="17" spans="1:7" ht="13">
      <c r="A17" s="65" t="s">
        <v>7</v>
      </c>
      <c r="B17" s="69">
        <v>30</v>
      </c>
      <c r="C17" s="70">
        <v>30</v>
      </c>
      <c r="D17" s="72"/>
      <c r="E17" s="70">
        <f t="shared" si="0"/>
        <v>30</v>
      </c>
      <c r="F17" s="79" t="s">
        <v>3</v>
      </c>
      <c r="G17" s="65"/>
    </row>
    <row r="18" spans="1:7" ht="15">
      <c r="A18" s="65" t="s">
        <v>197</v>
      </c>
      <c r="B18" s="69">
        <v>26</v>
      </c>
      <c r="C18" s="70">
        <v>26</v>
      </c>
      <c r="D18" s="72"/>
      <c r="E18" s="70">
        <f t="shared" si="0"/>
        <v>26</v>
      </c>
      <c r="F18" s="79"/>
      <c r="G18" s="65"/>
    </row>
    <row r="19" spans="1:7" ht="12.75" customHeight="1">
      <c r="A19" s="65" t="s">
        <v>8</v>
      </c>
      <c r="B19" s="69">
        <v>29</v>
      </c>
      <c r="C19" s="70">
        <v>29</v>
      </c>
      <c r="D19" s="72"/>
      <c r="E19" s="70">
        <f t="shared" si="0"/>
        <v>29</v>
      </c>
      <c r="F19" s="79" t="s">
        <v>3</v>
      </c>
      <c r="G19" s="65"/>
    </row>
    <row r="20" spans="1:7" ht="12.75" customHeight="1">
      <c r="A20" s="65" t="s">
        <v>198</v>
      </c>
      <c r="B20" s="79" t="s">
        <v>39</v>
      </c>
      <c r="C20" s="70">
        <v>35.43</v>
      </c>
      <c r="D20" s="72"/>
      <c r="E20" s="70">
        <f t="shared" si="0"/>
        <v>35.43</v>
      </c>
      <c r="F20" s="79" t="s">
        <v>1</v>
      </c>
      <c r="G20" s="65"/>
    </row>
    <row r="21" spans="1:7" ht="12.75" customHeight="1">
      <c r="A21" s="65" t="s">
        <v>199</v>
      </c>
      <c r="B21" s="79" t="s">
        <v>27</v>
      </c>
      <c r="C21" s="70">
        <f xml:space="preserve"> 26.375 * (100 - D21) / 100</f>
        <v>21.887966804979257</v>
      </c>
      <c r="D21" s="72">
        <f xml:space="preserve"> (0.05 * 410) / (100 + (0.05 * 410)) * 100</f>
        <v>17.012448132780083</v>
      </c>
      <c r="E21" s="70">
        <f t="shared" si="0"/>
        <v>38.900414937759336</v>
      </c>
      <c r="F21" s="79" t="s">
        <v>3</v>
      </c>
      <c r="G21" s="65"/>
    </row>
    <row r="22" spans="1:7" ht="12.75" customHeight="1">
      <c r="A22" s="65" t="s">
        <v>29</v>
      </c>
      <c r="B22" s="79">
        <v>35</v>
      </c>
      <c r="C22" s="70">
        <v>35</v>
      </c>
      <c r="D22" s="72"/>
      <c r="E22" s="70">
        <f t="shared" si="0"/>
        <v>35</v>
      </c>
      <c r="F22" s="79" t="s">
        <v>1</v>
      </c>
      <c r="G22" s="65"/>
    </row>
    <row r="23" spans="1:7" ht="15">
      <c r="A23" s="65" t="s">
        <v>179</v>
      </c>
      <c r="B23" s="69">
        <v>18</v>
      </c>
      <c r="C23" s="70">
        <v>18</v>
      </c>
      <c r="D23" s="72"/>
      <c r="E23" s="70">
        <f t="shared" si="0"/>
        <v>18</v>
      </c>
      <c r="F23" s="79" t="s">
        <v>1</v>
      </c>
      <c r="G23" s="65"/>
    </row>
    <row r="24" spans="1:7" ht="13">
      <c r="A24" s="65" t="s">
        <v>9</v>
      </c>
      <c r="B24" s="69">
        <v>18</v>
      </c>
      <c r="C24" s="70">
        <v>18</v>
      </c>
      <c r="D24" s="72"/>
      <c r="E24" s="70">
        <f t="shared" si="0"/>
        <v>18</v>
      </c>
      <c r="F24" s="79" t="s">
        <v>3</v>
      </c>
      <c r="G24" s="65"/>
    </row>
    <row r="25" spans="1:7" ht="13">
      <c r="A25" s="78" t="s">
        <v>10</v>
      </c>
      <c r="B25" s="69">
        <v>16</v>
      </c>
      <c r="C25" s="70">
        <v>16</v>
      </c>
      <c r="D25" s="72"/>
      <c r="E25" s="70">
        <f t="shared" si="0"/>
        <v>16</v>
      </c>
      <c r="F25" s="79" t="s">
        <v>1</v>
      </c>
      <c r="G25" s="78"/>
    </row>
    <row r="26" spans="1:7" ht="15">
      <c r="A26" s="78" t="s">
        <v>200</v>
      </c>
      <c r="B26" s="69">
        <v>36</v>
      </c>
      <c r="C26" s="70">
        <v>36</v>
      </c>
      <c r="D26" s="72">
        <v>0</v>
      </c>
      <c r="E26" s="70">
        <v>36</v>
      </c>
      <c r="F26" s="38" t="s">
        <v>1</v>
      </c>
      <c r="G26" s="78"/>
    </row>
    <row r="27" spans="1:7" ht="15">
      <c r="A27" s="65" t="s">
        <v>201</v>
      </c>
      <c r="B27" s="69">
        <v>36</v>
      </c>
      <c r="C27" s="70">
        <v>36</v>
      </c>
      <c r="D27" s="72"/>
      <c r="E27" s="70">
        <f t="shared" ref="E27:E40" si="1" xml:space="preserve"> C27 + D27</f>
        <v>36</v>
      </c>
      <c r="F27" s="79" t="s">
        <v>3</v>
      </c>
      <c r="G27" s="65"/>
    </row>
    <row r="28" spans="1:7" ht="13">
      <c r="A28" s="65" t="s">
        <v>11</v>
      </c>
      <c r="B28" s="69">
        <v>30</v>
      </c>
      <c r="C28" s="70">
        <v>27.37</v>
      </c>
      <c r="D28" s="72">
        <v>13.5</v>
      </c>
      <c r="E28" s="70">
        <f t="shared" si="1"/>
        <v>40.870000000000005</v>
      </c>
      <c r="F28" s="79" t="s">
        <v>1</v>
      </c>
      <c r="G28" s="65"/>
    </row>
    <row r="29" spans="1:7" ht="13">
      <c r="A29" s="65" t="s">
        <v>12</v>
      </c>
      <c r="B29" s="69">
        <v>27</v>
      </c>
      <c r="C29" s="70">
        <v>27</v>
      </c>
      <c r="D29" s="72">
        <v>2.7</v>
      </c>
      <c r="E29" s="70">
        <f t="shared" si="1"/>
        <v>29.7</v>
      </c>
      <c r="F29" s="79" t="s">
        <v>1</v>
      </c>
      <c r="G29" s="65"/>
    </row>
    <row r="30" spans="1:7" ht="12.75" customHeight="1">
      <c r="A30" s="65" t="s">
        <v>13</v>
      </c>
      <c r="B30" s="69" t="s">
        <v>28</v>
      </c>
      <c r="C30" s="70">
        <v>22.88</v>
      </c>
      <c r="D30" s="72">
        <v>7.5</v>
      </c>
      <c r="E30" s="70">
        <f t="shared" si="1"/>
        <v>30.38</v>
      </c>
      <c r="F30" s="79" t="s">
        <v>1</v>
      </c>
      <c r="G30" s="65"/>
    </row>
    <row r="31" spans="1:7" ht="13">
      <c r="A31" s="65" t="s">
        <v>14</v>
      </c>
      <c r="B31" s="69">
        <v>35</v>
      </c>
      <c r="C31" s="70">
        <v>35</v>
      </c>
      <c r="D31" s="72"/>
      <c r="E31" s="70">
        <f t="shared" si="1"/>
        <v>35</v>
      </c>
      <c r="F31" s="79" t="s">
        <v>1</v>
      </c>
      <c r="G31" s="65"/>
    </row>
    <row r="32" spans="1:7" ht="13.5" customHeight="1">
      <c r="A32" s="65" t="s">
        <v>15</v>
      </c>
      <c r="B32" s="69">
        <v>34.5</v>
      </c>
      <c r="C32" s="70">
        <v>34.5</v>
      </c>
      <c r="D32" s="72"/>
      <c r="E32" s="70">
        <f t="shared" si="1"/>
        <v>34.5</v>
      </c>
      <c r="F32" s="79" t="s">
        <v>1</v>
      </c>
      <c r="G32" s="65"/>
    </row>
    <row r="33" spans="1:7" ht="13.5" customHeight="1">
      <c r="A33" s="65" t="s">
        <v>202</v>
      </c>
      <c r="B33" s="69">
        <v>33</v>
      </c>
      <c r="C33" s="70">
        <v>33</v>
      </c>
      <c r="D33" s="72"/>
      <c r="E33" s="70">
        <f t="shared" si="1"/>
        <v>33</v>
      </c>
      <c r="F33" s="79" t="s">
        <v>3</v>
      </c>
      <c r="G33" s="65"/>
    </row>
    <row r="34" spans="1:7" ht="13">
      <c r="A34" s="65" t="s">
        <v>16</v>
      </c>
      <c r="B34" s="69">
        <v>28</v>
      </c>
      <c r="C34" s="70">
        <v>28</v>
      </c>
      <c r="D34" s="72"/>
      <c r="E34" s="70">
        <f t="shared" si="1"/>
        <v>28</v>
      </c>
      <c r="F34" s="79" t="s">
        <v>1</v>
      </c>
      <c r="G34" s="65"/>
    </row>
    <row r="35" spans="1:7" ht="13">
      <c r="A35" s="65" t="s">
        <v>33</v>
      </c>
      <c r="B35" s="69">
        <v>28</v>
      </c>
      <c r="C35" s="70">
        <v>28</v>
      </c>
      <c r="D35" s="72"/>
      <c r="E35" s="70">
        <f t="shared" si="1"/>
        <v>28</v>
      </c>
      <c r="F35" s="38" t="s">
        <v>3</v>
      </c>
      <c r="G35" s="65"/>
    </row>
    <row r="36" spans="1:7" ht="12.75" customHeight="1">
      <c r="A36" s="65" t="s">
        <v>17</v>
      </c>
      <c r="B36" s="69">
        <v>30</v>
      </c>
      <c r="C36" s="70">
        <v>30</v>
      </c>
      <c r="D36" s="72">
        <v>3</v>
      </c>
      <c r="E36" s="70">
        <f t="shared" si="1"/>
        <v>33</v>
      </c>
      <c r="F36" s="79" t="s">
        <v>1</v>
      </c>
      <c r="G36" s="65"/>
    </row>
    <row r="37" spans="1:7" ht="12.75" customHeight="1">
      <c r="A37" s="65" t="s">
        <v>18</v>
      </c>
      <c r="B37" s="69">
        <v>25</v>
      </c>
      <c r="C37" s="70">
        <v>25</v>
      </c>
      <c r="D37" s="72"/>
      <c r="E37" s="70">
        <f t="shared" si="1"/>
        <v>25</v>
      </c>
      <c r="F37" s="79" t="s">
        <v>1</v>
      </c>
      <c r="G37" s="65"/>
    </row>
    <row r="38" spans="1:7" ht="12.75" customHeight="1">
      <c r="A38" s="65" t="s">
        <v>50</v>
      </c>
      <c r="B38" s="69">
        <v>25</v>
      </c>
      <c r="C38" s="70">
        <v>25</v>
      </c>
      <c r="D38" s="72"/>
      <c r="E38" s="70">
        <f t="shared" si="1"/>
        <v>25</v>
      </c>
      <c r="F38" s="79"/>
      <c r="G38" s="65"/>
    </row>
    <row r="39" spans="1:7" ht="13">
      <c r="A39" s="65" t="s">
        <v>19</v>
      </c>
      <c r="B39" s="69">
        <v>35</v>
      </c>
      <c r="C39" s="70">
        <v>35</v>
      </c>
      <c r="D39" s="72"/>
      <c r="E39" s="70">
        <f t="shared" si="1"/>
        <v>35</v>
      </c>
      <c r="F39" s="79" t="s">
        <v>1</v>
      </c>
      <c r="G39" s="65"/>
    </row>
    <row r="40" spans="1:7" ht="13">
      <c r="A40" s="65" t="s">
        <v>20</v>
      </c>
      <c r="B40" s="69">
        <v>28</v>
      </c>
      <c r="C40" s="70">
        <v>28</v>
      </c>
      <c r="D40" s="72"/>
      <c r="E40" s="70">
        <f t="shared" si="1"/>
        <v>28</v>
      </c>
      <c r="F40" s="79" t="s">
        <v>3</v>
      </c>
      <c r="G40" s="65"/>
    </row>
    <row r="41" spans="1:7" ht="15">
      <c r="A41" s="65" t="s">
        <v>203</v>
      </c>
      <c r="B41" s="69">
        <v>8.5</v>
      </c>
      <c r="C41" s="70">
        <f>100*B41/(100+B41+10*(105/100+122/100+11.02/100))</f>
        <v>6.4246950159483607</v>
      </c>
      <c r="D41" s="72">
        <f>100*(10*(105/100+122/100+11.02/100))/(100+8.5+10*(105/100+122/100+11.02/100))</f>
        <v>17.990657737600337</v>
      </c>
      <c r="E41" s="70">
        <f>C41+D41</f>
        <v>24.415352753548696</v>
      </c>
      <c r="F41" s="79" t="s">
        <v>3</v>
      </c>
      <c r="G41" s="65"/>
    </row>
    <row r="42" spans="1:7" ht="13.5" customHeight="1">
      <c r="A42" s="65" t="s">
        <v>21</v>
      </c>
      <c r="B42" s="69" t="s">
        <v>25</v>
      </c>
      <c r="C42" s="70">
        <v>33</v>
      </c>
      <c r="D42" s="71"/>
      <c r="E42" s="70">
        <f xml:space="preserve"> C42 + D42</f>
        <v>33</v>
      </c>
      <c r="F42" s="79" t="s">
        <v>3</v>
      </c>
      <c r="G42" s="65"/>
    </row>
    <row r="43" spans="1:7" ht="15">
      <c r="A43" s="65" t="s">
        <v>204</v>
      </c>
      <c r="B43" s="69">
        <v>30</v>
      </c>
      <c r="C43" s="70">
        <v>30</v>
      </c>
      <c r="D43" s="72"/>
      <c r="E43" s="70">
        <f xml:space="preserve"> C43 + D43</f>
        <v>30</v>
      </c>
      <c r="F43" s="79" t="s">
        <v>1</v>
      </c>
      <c r="G43" s="65"/>
    </row>
    <row r="44" spans="1:7" ht="12.75" customHeight="1">
      <c r="A44" s="65" t="s">
        <v>205</v>
      </c>
      <c r="B44" s="69">
        <v>35</v>
      </c>
      <c r="C44" s="70">
        <v>32.700000000000003</v>
      </c>
      <c r="D44" s="72">
        <v>6.6</v>
      </c>
      <c r="E44" s="70">
        <f xml:space="preserve"> C44 + D44</f>
        <v>39.300000000000004</v>
      </c>
      <c r="F44" s="79" t="s">
        <v>1</v>
      </c>
      <c r="G44" s="65"/>
    </row>
    <row r="45" spans="1:7" ht="12.75" customHeight="1" thickBot="1">
      <c r="A45" s="64"/>
      <c r="B45" s="80"/>
      <c r="C45" s="80"/>
      <c r="D45" s="81"/>
      <c r="E45" s="80"/>
      <c r="F45" s="82"/>
    </row>
    <row r="46" spans="1:7" ht="12.75" customHeight="1"/>
    <row r="47" spans="1:7" ht="12.75" customHeight="1">
      <c r="A47" s="144"/>
      <c r="B47" s="144"/>
    </row>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104" spans="1:1">
      <c r="A104" s="4" t="s">
        <v>103</v>
      </c>
    </row>
  </sheetData>
  <mergeCells count="6">
    <mergeCell ref="F4:F9"/>
    <mergeCell ref="A47:B47"/>
    <mergeCell ref="B4:B9"/>
    <mergeCell ref="C4:C9"/>
    <mergeCell ref="D4:D9"/>
    <mergeCell ref="E4:E9"/>
  </mergeCells>
  <phoneticPr fontId="0" type="noConversion"/>
  <printOptions horizontalCentered="1" verticalCentered="1"/>
  <pageMargins left="0.25" right="0.25" top="0.75" bottom="0.75" header="0.3" footer="0.3"/>
  <pageSetup paperSize="9" scale="68"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G104"/>
  <sheetViews>
    <sheetView showGridLines="0" zoomScaleNormal="100" workbookViewId="0">
      <selection activeCell="F41" sqref="F41"/>
    </sheetView>
  </sheetViews>
  <sheetFormatPr defaultColWidth="9.08984375" defaultRowHeight="12.5"/>
  <cols>
    <col min="1" max="1" width="17" style="4" customWidth="1"/>
    <col min="2" max="2" width="17.6328125" style="4" customWidth="1"/>
    <col min="3" max="3" width="17.453125" style="4" customWidth="1"/>
    <col min="4" max="4" width="17.453125" style="61" customWidth="1"/>
    <col min="5" max="5" width="12" style="4" customWidth="1"/>
    <col min="6" max="6" width="12.453125" style="4" customWidth="1"/>
    <col min="7" max="16384" width="9.08984375" style="4"/>
  </cols>
  <sheetData>
    <row r="1" spans="1:7" ht="13">
      <c r="A1" s="60">
        <v>41684</v>
      </c>
    </row>
    <row r="2" spans="1:7" ht="12.75" customHeight="1">
      <c r="A2" s="5" t="s">
        <v>206</v>
      </c>
      <c r="B2" s="62"/>
      <c r="C2" s="62"/>
      <c r="D2" s="63"/>
      <c r="E2" s="62"/>
      <c r="F2" s="62"/>
    </row>
    <row r="3" spans="1:7" ht="12.75" customHeight="1"/>
    <row r="4" spans="1:7" ht="12.75" customHeight="1" thickBot="1">
      <c r="A4" s="64"/>
      <c r="B4" s="142" t="s">
        <v>105</v>
      </c>
      <c r="C4" s="142" t="s">
        <v>106</v>
      </c>
      <c r="D4" s="146" t="s">
        <v>107</v>
      </c>
      <c r="E4" s="142" t="s">
        <v>108</v>
      </c>
      <c r="F4" s="142" t="s">
        <v>109</v>
      </c>
    </row>
    <row r="5" spans="1:7" ht="12.75" customHeight="1">
      <c r="A5" s="10"/>
      <c r="B5" s="142"/>
      <c r="C5" s="142"/>
      <c r="D5" s="146"/>
      <c r="E5" s="142"/>
      <c r="F5" s="142"/>
    </row>
    <row r="6" spans="1:7" ht="12.75" customHeight="1">
      <c r="B6" s="142"/>
      <c r="C6" s="142"/>
      <c r="D6" s="146"/>
      <c r="E6" s="142"/>
      <c r="F6" s="142"/>
    </row>
    <row r="7" spans="1:7" ht="12.75" customHeight="1">
      <c r="A7" s="8"/>
      <c r="B7" s="142"/>
      <c r="C7" s="142"/>
      <c r="D7" s="146"/>
      <c r="E7" s="142"/>
      <c r="F7" s="142"/>
    </row>
    <row r="8" spans="1:7" ht="12.75" customHeight="1">
      <c r="B8" s="142"/>
      <c r="C8" s="142"/>
      <c r="D8" s="146"/>
      <c r="E8" s="142"/>
      <c r="F8" s="142"/>
    </row>
    <row r="9" spans="1:7" ht="12.75" customHeight="1">
      <c r="A9" s="65" t="s">
        <v>0</v>
      </c>
      <c r="B9" s="142"/>
      <c r="C9" s="142"/>
      <c r="D9" s="146"/>
      <c r="E9" s="142"/>
      <c r="F9" s="142"/>
    </row>
    <row r="10" spans="1:7" ht="12.75" customHeight="1">
      <c r="A10" s="66"/>
      <c r="B10" s="67"/>
      <c r="C10" s="67"/>
      <c r="D10" s="68"/>
      <c r="E10" s="67"/>
      <c r="F10" s="67"/>
    </row>
    <row r="11" spans="1:7" ht="12.75" customHeight="1"/>
    <row r="12" spans="1:7" ht="12.75" customHeight="1">
      <c r="A12" s="65" t="s">
        <v>110</v>
      </c>
      <c r="B12" s="69">
        <v>30</v>
      </c>
      <c r="C12" s="70">
        <v>30</v>
      </c>
      <c r="D12" s="72"/>
      <c r="E12" s="70">
        <v>30</v>
      </c>
      <c r="F12" s="38" t="s">
        <v>1</v>
      </c>
      <c r="G12" s="65"/>
    </row>
    <row r="13" spans="1:7" ht="13">
      <c r="A13" s="65" t="s">
        <v>2</v>
      </c>
      <c r="B13" s="69">
        <v>34</v>
      </c>
      <c r="C13" s="70">
        <v>34</v>
      </c>
      <c r="D13" s="71"/>
      <c r="E13" s="70">
        <f xml:space="preserve"> C13 + D13</f>
        <v>34</v>
      </c>
      <c r="F13" s="69" t="s">
        <v>3</v>
      </c>
      <c r="G13" s="65"/>
    </row>
    <row r="14" spans="1:7" ht="13">
      <c r="A14" s="65" t="s">
        <v>4</v>
      </c>
      <c r="B14" s="69" t="s">
        <v>24</v>
      </c>
      <c r="C14" s="70">
        <v>40.200000000000003</v>
      </c>
      <c r="D14" s="71"/>
      <c r="E14" s="70">
        <f xml:space="preserve"> C14 + D14</f>
        <v>40.200000000000003</v>
      </c>
      <c r="F14" s="69" t="s">
        <v>1</v>
      </c>
      <c r="G14" s="65"/>
    </row>
    <row r="15" spans="1:7" ht="13">
      <c r="A15" s="65" t="s">
        <v>5</v>
      </c>
      <c r="B15" s="69" t="s">
        <v>37</v>
      </c>
      <c r="C15" s="70">
        <v>28.12</v>
      </c>
      <c r="D15" s="72">
        <v>12.36</v>
      </c>
      <c r="E15" s="70">
        <f>+C15+D15</f>
        <v>40.480000000000004</v>
      </c>
      <c r="F15" s="69" t="s">
        <v>1</v>
      </c>
      <c r="G15" s="65"/>
    </row>
    <row r="16" spans="1:7" ht="15">
      <c r="A16" s="65" t="s">
        <v>196</v>
      </c>
      <c r="B16" s="69">
        <v>15</v>
      </c>
      <c r="C16" s="70">
        <v>15</v>
      </c>
      <c r="D16" s="72"/>
      <c r="E16" s="70">
        <f>+C16+D16</f>
        <v>15</v>
      </c>
      <c r="F16" s="38" t="s">
        <v>1</v>
      </c>
    </row>
    <row r="17" spans="1:7" ht="12" customHeight="1">
      <c r="A17" s="73" t="s">
        <v>6</v>
      </c>
      <c r="B17" s="69">
        <v>31</v>
      </c>
      <c r="C17" s="70">
        <v>31</v>
      </c>
      <c r="D17" s="72"/>
      <c r="E17" s="70">
        <f>+C17+D17</f>
        <v>31</v>
      </c>
      <c r="F17" s="69" t="s">
        <v>1</v>
      </c>
      <c r="G17" s="65"/>
    </row>
    <row r="18" spans="1:7" ht="13">
      <c r="A18" s="65" t="s">
        <v>7</v>
      </c>
      <c r="B18" s="69">
        <v>30</v>
      </c>
      <c r="C18" s="70">
        <v>30</v>
      </c>
      <c r="D18" s="71"/>
      <c r="E18" s="70">
        <f>+C18+D18</f>
        <v>30</v>
      </c>
      <c r="F18" s="69" t="s">
        <v>3</v>
      </c>
      <c r="G18" s="65"/>
    </row>
    <row r="19" spans="1:7" ht="15">
      <c r="A19" s="65" t="s">
        <v>197</v>
      </c>
      <c r="B19" s="69">
        <v>26</v>
      </c>
      <c r="C19" s="70">
        <v>26</v>
      </c>
      <c r="D19" s="71"/>
      <c r="E19" s="70">
        <f>+C19+D19</f>
        <v>26</v>
      </c>
      <c r="F19" s="69"/>
      <c r="G19" s="65"/>
    </row>
    <row r="20" spans="1:7" ht="12.75" customHeight="1">
      <c r="A20" s="65" t="s">
        <v>8</v>
      </c>
      <c r="B20" s="69">
        <v>29</v>
      </c>
      <c r="C20" s="70">
        <v>29</v>
      </c>
      <c r="D20" s="71"/>
      <c r="E20" s="70">
        <f t="shared" ref="E20:E26" si="0" xml:space="preserve"> C20 + D20</f>
        <v>29</v>
      </c>
      <c r="F20" s="69" t="s">
        <v>3</v>
      </c>
      <c r="G20" s="65"/>
    </row>
    <row r="21" spans="1:7" ht="12.75" customHeight="1">
      <c r="A21" s="65" t="s">
        <v>198</v>
      </c>
      <c r="B21" s="79" t="s">
        <v>40</v>
      </c>
      <c r="C21" s="70">
        <v>36.43</v>
      </c>
      <c r="D21" s="72"/>
      <c r="E21" s="70">
        <f t="shared" si="0"/>
        <v>36.43</v>
      </c>
      <c r="F21" s="69" t="s">
        <v>1</v>
      </c>
      <c r="G21" s="65"/>
    </row>
    <row r="22" spans="1:7" ht="12.75" customHeight="1">
      <c r="A22" s="65" t="s">
        <v>199</v>
      </c>
      <c r="B22" s="69" t="s">
        <v>27</v>
      </c>
      <c r="C22" s="70">
        <f>26.375*(1-0.17)</f>
        <v>21.891249999999999</v>
      </c>
      <c r="D22" s="72">
        <v>17.010000000000002</v>
      </c>
      <c r="E22" s="70">
        <f t="shared" si="0"/>
        <v>38.901250000000005</v>
      </c>
      <c r="F22" s="69" t="s">
        <v>3</v>
      </c>
      <c r="G22" s="65"/>
    </row>
    <row r="23" spans="1:7" ht="12.75" customHeight="1">
      <c r="A23" s="65" t="s">
        <v>29</v>
      </c>
      <c r="B23" s="69">
        <v>37.5</v>
      </c>
      <c r="C23" s="70">
        <v>37.5</v>
      </c>
      <c r="D23" s="72"/>
      <c r="E23" s="70">
        <f t="shared" si="0"/>
        <v>37.5</v>
      </c>
      <c r="F23" s="69" t="s">
        <v>1</v>
      </c>
      <c r="G23" s="65"/>
    </row>
    <row r="24" spans="1:7" ht="15">
      <c r="A24" s="65" t="s">
        <v>179</v>
      </c>
      <c r="B24" s="69">
        <v>18</v>
      </c>
      <c r="C24" s="70">
        <v>18</v>
      </c>
      <c r="D24" s="71"/>
      <c r="E24" s="70">
        <f t="shared" si="0"/>
        <v>18</v>
      </c>
      <c r="F24" s="69" t="s">
        <v>1</v>
      </c>
      <c r="G24" s="65"/>
    </row>
    <row r="25" spans="1:7" ht="13">
      <c r="A25" s="65" t="s">
        <v>9</v>
      </c>
      <c r="B25" s="69">
        <v>30</v>
      </c>
      <c r="C25" s="70">
        <v>30</v>
      </c>
      <c r="D25" s="71"/>
      <c r="E25" s="70">
        <f t="shared" si="0"/>
        <v>30</v>
      </c>
      <c r="F25" s="69" t="s">
        <v>3</v>
      </c>
      <c r="G25" s="65"/>
    </row>
    <row r="26" spans="1:7" ht="13">
      <c r="A26" s="78" t="s">
        <v>10</v>
      </c>
      <c r="B26" s="69">
        <v>20</v>
      </c>
      <c r="C26" s="70">
        <v>20</v>
      </c>
      <c r="D26" s="71"/>
      <c r="E26" s="70">
        <f t="shared" si="0"/>
        <v>20</v>
      </c>
      <c r="F26" s="69" t="s">
        <v>1</v>
      </c>
      <c r="G26" s="65"/>
    </row>
    <row r="27" spans="1:7" ht="15">
      <c r="A27" s="78" t="s">
        <v>200</v>
      </c>
      <c r="B27" s="69">
        <v>36</v>
      </c>
      <c r="C27" s="70">
        <v>36</v>
      </c>
      <c r="D27" s="71">
        <v>0</v>
      </c>
      <c r="E27" s="70">
        <v>36</v>
      </c>
      <c r="F27" s="38" t="s">
        <v>1</v>
      </c>
      <c r="G27" s="65"/>
    </row>
    <row r="28" spans="1:7" ht="15">
      <c r="A28" s="65" t="s">
        <v>201</v>
      </c>
      <c r="B28" s="69">
        <v>36</v>
      </c>
      <c r="C28" s="70">
        <v>36</v>
      </c>
      <c r="D28" s="72"/>
      <c r="E28" s="70">
        <f t="shared" ref="E28:E45" si="1" xml:space="preserve"> C28 + D28</f>
        <v>36</v>
      </c>
      <c r="F28" s="69" t="s">
        <v>3</v>
      </c>
      <c r="G28" s="65"/>
    </row>
    <row r="29" spans="1:7" ht="13">
      <c r="A29" s="65" t="s">
        <v>11</v>
      </c>
      <c r="B29" s="69">
        <v>30</v>
      </c>
      <c r="C29" s="70">
        <v>27.37</v>
      </c>
      <c r="D29" s="72">
        <v>13.5</v>
      </c>
      <c r="E29" s="70">
        <f t="shared" si="1"/>
        <v>40.870000000000005</v>
      </c>
      <c r="F29" s="79" t="s">
        <v>1</v>
      </c>
      <c r="G29" s="65"/>
    </row>
    <row r="30" spans="1:7" ht="13">
      <c r="A30" s="65" t="s">
        <v>12</v>
      </c>
      <c r="B30" s="69">
        <v>28</v>
      </c>
      <c r="C30" s="70">
        <v>28</v>
      </c>
      <c r="D30" s="72">
        <v>2.8</v>
      </c>
      <c r="E30" s="70">
        <f t="shared" si="1"/>
        <v>30.8</v>
      </c>
      <c r="F30" s="69" t="s">
        <v>1</v>
      </c>
      <c r="G30" s="65"/>
    </row>
    <row r="31" spans="1:7" ht="12.75" customHeight="1">
      <c r="A31" s="65" t="s">
        <v>13</v>
      </c>
      <c r="B31" s="69" t="s">
        <v>22</v>
      </c>
      <c r="C31" s="70">
        <v>28.36</v>
      </c>
      <c r="D31" s="72">
        <v>9.09</v>
      </c>
      <c r="E31" s="70">
        <f t="shared" si="1"/>
        <v>37.450000000000003</v>
      </c>
      <c r="F31" s="69" t="s">
        <v>1</v>
      </c>
      <c r="G31" s="65"/>
    </row>
    <row r="32" spans="1:7" ht="13">
      <c r="A32" s="65" t="s">
        <v>14</v>
      </c>
      <c r="B32" s="69">
        <v>35</v>
      </c>
      <c r="C32" s="70">
        <v>35</v>
      </c>
      <c r="D32" s="71"/>
      <c r="E32" s="70">
        <f t="shared" si="1"/>
        <v>35</v>
      </c>
      <c r="F32" s="69" t="s">
        <v>1</v>
      </c>
      <c r="G32" s="65"/>
    </row>
    <row r="33" spans="1:7" ht="13.5" customHeight="1">
      <c r="A33" s="65" t="s">
        <v>15</v>
      </c>
      <c r="B33" s="69">
        <v>35</v>
      </c>
      <c r="C33" s="70">
        <v>35</v>
      </c>
      <c r="D33" s="71"/>
      <c r="E33" s="70">
        <f t="shared" si="1"/>
        <v>35</v>
      </c>
      <c r="F33" s="69" t="s">
        <v>1</v>
      </c>
      <c r="G33" s="65"/>
    </row>
    <row r="34" spans="1:7" ht="13.5" customHeight="1">
      <c r="A34" s="65" t="s">
        <v>202</v>
      </c>
      <c r="B34" s="69">
        <v>33</v>
      </c>
      <c r="C34" s="70">
        <v>33</v>
      </c>
      <c r="D34" s="71"/>
      <c r="E34" s="70">
        <f t="shared" si="1"/>
        <v>33</v>
      </c>
      <c r="F34" s="69" t="s">
        <v>3</v>
      </c>
      <c r="G34" s="65"/>
    </row>
    <row r="35" spans="1:7" ht="13">
      <c r="A35" s="65" t="s">
        <v>16</v>
      </c>
      <c r="B35" s="69">
        <v>28</v>
      </c>
      <c r="C35" s="70">
        <v>28</v>
      </c>
      <c r="D35" s="71"/>
      <c r="E35" s="70">
        <f t="shared" si="1"/>
        <v>28</v>
      </c>
      <c r="F35" s="69" t="s">
        <v>1</v>
      </c>
      <c r="G35" s="65"/>
    </row>
    <row r="36" spans="1:7" ht="13">
      <c r="A36" s="65" t="s">
        <v>33</v>
      </c>
      <c r="B36" s="69">
        <v>28</v>
      </c>
      <c r="C36" s="70">
        <v>28</v>
      </c>
      <c r="D36" s="72"/>
      <c r="E36" s="70">
        <f t="shared" si="1"/>
        <v>28</v>
      </c>
      <c r="F36" s="38" t="s">
        <v>3</v>
      </c>
      <c r="G36" s="65"/>
    </row>
    <row r="37" spans="1:7" ht="12.75" customHeight="1">
      <c r="A37" s="65" t="s">
        <v>17</v>
      </c>
      <c r="B37" s="69">
        <v>32</v>
      </c>
      <c r="C37" s="70">
        <v>32</v>
      </c>
      <c r="D37" s="72">
        <v>3.2</v>
      </c>
      <c r="E37" s="70">
        <f t="shared" si="1"/>
        <v>35.200000000000003</v>
      </c>
      <c r="F37" s="69" t="s">
        <v>1</v>
      </c>
      <c r="G37" s="65"/>
    </row>
    <row r="38" spans="1:7" ht="12.75" customHeight="1">
      <c r="A38" s="65" t="s">
        <v>18</v>
      </c>
      <c r="B38" s="69">
        <v>29</v>
      </c>
      <c r="C38" s="70">
        <v>29</v>
      </c>
      <c r="D38" s="72"/>
      <c r="E38" s="70">
        <f t="shared" si="1"/>
        <v>29</v>
      </c>
      <c r="F38" s="69" t="s">
        <v>1</v>
      </c>
      <c r="G38" s="65"/>
    </row>
    <row r="39" spans="1:7" ht="12.75" customHeight="1">
      <c r="A39" s="65" t="s">
        <v>50</v>
      </c>
      <c r="B39" s="69">
        <v>25</v>
      </c>
      <c r="C39" s="70">
        <v>25</v>
      </c>
      <c r="D39" s="72"/>
      <c r="E39" s="70">
        <f t="shared" si="1"/>
        <v>25</v>
      </c>
      <c r="F39" s="69"/>
      <c r="G39" s="65"/>
    </row>
    <row r="40" spans="1:7" ht="13">
      <c r="A40" s="65" t="s">
        <v>19</v>
      </c>
      <c r="B40" s="69">
        <v>35</v>
      </c>
      <c r="C40" s="70">
        <v>35</v>
      </c>
      <c r="D40" s="71"/>
      <c r="E40" s="70">
        <f t="shared" si="1"/>
        <v>35</v>
      </c>
      <c r="F40" s="69" t="s">
        <v>1</v>
      </c>
      <c r="G40" s="65"/>
    </row>
    <row r="41" spans="1:7" ht="13">
      <c r="A41" s="65" t="s">
        <v>20</v>
      </c>
      <c r="B41" s="69">
        <v>28</v>
      </c>
      <c r="C41" s="70">
        <v>28</v>
      </c>
      <c r="D41" s="71"/>
      <c r="E41" s="70">
        <f t="shared" si="1"/>
        <v>28</v>
      </c>
      <c r="F41" s="69" t="s">
        <v>3</v>
      </c>
      <c r="G41" s="65"/>
    </row>
    <row r="42" spans="1:7" ht="15">
      <c r="A42" s="65" t="s">
        <v>203</v>
      </c>
      <c r="B42" s="69">
        <v>8.5</v>
      </c>
      <c r="C42" s="70">
        <f>100*B42/(100+B42+10*(105/100+126/100+12.01/100))</f>
        <v>6.4005542126941819</v>
      </c>
      <c r="D42" s="72">
        <f>100*(10*(105/100+126/100+12.01/100))/(100+8.5+10*(105/100+126/100+12.01/100))</f>
        <v>18.298807990903683</v>
      </c>
      <c r="E42" s="70">
        <f t="shared" si="1"/>
        <v>24.699362203597865</v>
      </c>
      <c r="F42" s="69" t="s">
        <v>3</v>
      </c>
      <c r="G42" s="65"/>
    </row>
    <row r="43" spans="1:7" ht="13.5" customHeight="1">
      <c r="A43" s="65" t="s">
        <v>21</v>
      </c>
      <c r="B43" s="69" t="s">
        <v>25</v>
      </c>
      <c r="C43" s="70">
        <v>33</v>
      </c>
      <c r="D43" s="71"/>
      <c r="E43" s="70">
        <f t="shared" si="1"/>
        <v>33</v>
      </c>
      <c r="F43" s="69" t="s">
        <v>3</v>
      </c>
      <c r="G43" s="65"/>
    </row>
    <row r="44" spans="1:7" ht="15">
      <c r="A44" s="65" t="s">
        <v>204</v>
      </c>
      <c r="B44" s="69">
        <v>30</v>
      </c>
      <c r="C44" s="70">
        <v>30</v>
      </c>
      <c r="D44" s="72"/>
      <c r="E44" s="70">
        <f t="shared" si="1"/>
        <v>30</v>
      </c>
      <c r="F44" s="38" t="s">
        <v>1</v>
      </c>
      <c r="G44" s="65"/>
    </row>
    <row r="45" spans="1:7" ht="12.75" customHeight="1">
      <c r="A45" s="65" t="s">
        <v>205</v>
      </c>
      <c r="B45" s="69">
        <v>35</v>
      </c>
      <c r="C45" s="70">
        <v>32.700000000000003</v>
      </c>
      <c r="D45" s="72">
        <v>6.56</v>
      </c>
      <c r="E45" s="70">
        <f t="shared" si="1"/>
        <v>39.260000000000005</v>
      </c>
      <c r="F45" s="69" t="s">
        <v>1</v>
      </c>
      <c r="G45" s="65"/>
    </row>
    <row r="46" spans="1:7" ht="12.75" customHeight="1" thickBot="1">
      <c r="A46" s="64"/>
      <c r="B46" s="64"/>
      <c r="C46" s="64"/>
      <c r="D46" s="81"/>
      <c r="E46" s="80"/>
      <c r="F46" s="64"/>
    </row>
    <row r="47" spans="1:7" ht="12.75" customHeight="1"/>
    <row r="48" spans="1:7" ht="12.75" customHeight="1">
      <c r="A48" s="144"/>
      <c r="B48" s="144"/>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104" spans="1:1">
      <c r="A104" s="4" t="s">
        <v>103</v>
      </c>
    </row>
  </sheetData>
  <mergeCells count="6">
    <mergeCell ref="F4:F9"/>
    <mergeCell ref="A48:B48"/>
    <mergeCell ref="B4:B9"/>
    <mergeCell ref="C4:C9"/>
    <mergeCell ref="D4:D9"/>
    <mergeCell ref="E4:E9"/>
  </mergeCells>
  <phoneticPr fontId="0" type="noConversion"/>
  <printOptions horizontalCentered="1" verticalCentered="1"/>
  <pageMargins left="0.25" right="0.25" top="0.75" bottom="0.75" header="0.3" footer="0.3"/>
  <pageSetup paperSize="9" scale="67" orientation="portrait"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G104"/>
  <sheetViews>
    <sheetView showGridLines="0" zoomScaleNormal="100" workbookViewId="0">
      <selection activeCell="F41" sqref="F41"/>
    </sheetView>
  </sheetViews>
  <sheetFormatPr defaultColWidth="9.08984375" defaultRowHeight="12.5"/>
  <cols>
    <col min="1" max="1" width="15.6328125" style="4" customWidth="1"/>
    <col min="2" max="2" width="17.6328125" style="4" customWidth="1"/>
    <col min="3" max="3" width="17.453125" style="4" customWidth="1"/>
    <col min="4" max="4" width="17.453125" style="61" customWidth="1"/>
    <col min="5" max="5" width="12" style="4" customWidth="1"/>
    <col min="6" max="6" width="12.453125" style="4" customWidth="1"/>
    <col min="7" max="16384" width="9.08984375" style="4"/>
  </cols>
  <sheetData>
    <row r="1" spans="1:7" ht="13">
      <c r="A1" s="60">
        <v>41684</v>
      </c>
    </row>
    <row r="2" spans="1:7" ht="12.75" customHeight="1">
      <c r="A2" s="5" t="s">
        <v>195</v>
      </c>
      <c r="B2" s="62"/>
      <c r="C2" s="62"/>
      <c r="D2" s="63"/>
      <c r="E2" s="62"/>
      <c r="F2" s="62"/>
    </row>
    <row r="3" spans="1:7" ht="12.75" customHeight="1"/>
    <row r="4" spans="1:7" ht="12.75" customHeight="1" thickBot="1">
      <c r="A4" s="64"/>
      <c r="B4" s="142" t="s">
        <v>105</v>
      </c>
      <c r="C4" s="142" t="s">
        <v>106</v>
      </c>
      <c r="D4" s="146" t="s">
        <v>107</v>
      </c>
      <c r="E4" s="142" t="s">
        <v>108</v>
      </c>
      <c r="F4" s="142" t="s">
        <v>109</v>
      </c>
    </row>
    <row r="5" spans="1:7" ht="12.75" customHeight="1">
      <c r="A5" s="10"/>
      <c r="B5" s="142"/>
      <c r="C5" s="142"/>
      <c r="D5" s="146"/>
      <c r="E5" s="142"/>
      <c r="F5" s="142"/>
    </row>
    <row r="6" spans="1:7" ht="12.75" customHeight="1">
      <c r="B6" s="142"/>
      <c r="C6" s="142"/>
      <c r="D6" s="146"/>
      <c r="E6" s="142"/>
      <c r="F6" s="142"/>
    </row>
    <row r="7" spans="1:7" ht="12.75" customHeight="1">
      <c r="A7" s="8"/>
      <c r="B7" s="142"/>
      <c r="C7" s="142"/>
      <c r="D7" s="146"/>
      <c r="E7" s="142"/>
      <c r="F7" s="142"/>
    </row>
    <row r="8" spans="1:7" ht="12.75" customHeight="1">
      <c r="B8" s="142"/>
      <c r="C8" s="142"/>
      <c r="D8" s="146"/>
      <c r="E8" s="142"/>
      <c r="F8" s="142"/>
    </row>
    <row r="9" spans="1:7" ht="12.75" customHeight="1">
      <c r="A9" s="65" t="s">
        <v>0</v>
      </c>
      <c r="B9" s="142"/>
      <c r="C9" s="142"/>
      <c r="D9" s="146"/>
      <c r="E9" s="142"/>
      <c r="F9" s="142"/>
    </row>
    <row r="10" spans="1:7" ht="12.75" customHeight="1">
      <c r="A10" s="66"/>
      <c r="B10" s="67"/>
      <c r="C10" s="67"/>
      <c r="D10" s="68"/>
      <c r="E10" s="67"/>
      <c r="F10" s="67"/>
    </row>
    <row r="11" spans="1:7" ht="12.75" customHeight="1"/>
    <row r="12" spans="1:7" ht="12.75" customHeight="1">
      <c r="A12" s="65" t="s">
        <v>110</v>
      </c>
      <c r="B12" s="69">
        <v>34</v>
      </c>
      <c r="C12" s="70">
        <v>34</v>
      </c>
      <c r="D12" s="71"/>
      <c r="E12" s="70">
        <v>34</v>
      </c>
      <c r="F12" s="69" t="s">
        <v>1</v>
      </c>
      <c r="G12" s="65"/>
    </row>
    <row r="13" spans="1:7" ht="13">
      <c r="A13" s="65" t="s">
        <v>2</v>
      </c>
      <c r="B13" s="69">
        <v>34</v>
      </c>
      <c r="C13" s="70">
        <v>34</v>
      </c>
      <c r="D13" s="71"/>
      <c r="E13" s="70">
        <f xml:space="preserve"> C13 + D13</f>
        <v>34</v>
      </c>
      <c r="F13" s="69" t="s">
        <v>3</v>
      </c>
      <c r="G13" s="65"/>
    </row>
    <row r="14" spans="1:7" ht="13">
      <c r="A14" s="65" t="s">
        <v>4</v>
      </c>
      <c r="B14" s="69" t="s">
        <v>24</v>
      </c>
      <c r="C14" s="70">
        <v>40.200000000000003</v>
      </c>
      <c r="D14" s="71"/>
      <c r="E14" s="70">
        <f xml:space="preserve"> C14 + D14</f>
        <v>40.200000000000003</v>
      </c>
      <c r="F14" s="69" t="s">
        <v>1</v>
      </c>
      <c r="G14" s="65"/>
    </row>
    <row r="15" spans="1:7" ht="13">
      <c r="A15" s="65" t="s">
        <v>5</v>
      </c>
      <c r="B15" s="69" t="s">
        <v>38</v>
      </c>
      <c r="C15" s="70">
        <v>29.12</v>
      </c>
      <c r="D15" s="72">
        <v>13.31</v>
      </c>
      <c r="E15" s="70">
        <f>+C15+D15</f>
        <v>42.43</v>
      </c>
      <c r="F15" s="69" t="s">
        <v>1</v>
      </c>
      <c r="G15" s="65"/>
    </row>
    <row r="16" spans="1:7" ht="15">
      <c r="A16" s="65" t="s">
        <v>196</v>
      </c>
      <c r="B16" s="69">
        <v>15</v>
      </c>
      <c r="C16" s="70">
        <v>15</v>
      </c>
      <c r="D16" s="72"/>
      <c r="E16" s="70">
        <f>+C16+D16</f>
        <v>15</v>
      </c>
      <c r="F16" s="38" t="s">
        <v>1</v>
      </c>
    </row>
    <row r="17" spans="1:7" s="77" customFormat="1" ht="13">
      <c r="A17" s="73" t="s">
        <v>6</v>
      </c>
      <c r="B17" s="74">
        <v>31</v>
      </c>
      <c r="C17" s="75">
        <v>31</v>
      </c>
      <c r="D17" s="76"/>
      <c r="E17" s="70">
        <f>+C17+D17</f>
        <v>31</v>
      </c>
      <c r="F17" s="74" t="s">
        <v>1</v>
      </c>
      <c r="G17" s="73"/>
    </row>
    <row r="18" spans="1:7" ht="13">
      <c r="A18" s="65" t="s">
        <v>7</v>
      </c>
      <c r="B18" s="69">
        <v>32</v>
      </c>
      <c r="C18" s="70">
        <v>32</v>
      </c>
      <c r="D18" s="71"/>
      <c r="E18" s="70">
        <f>+C18+D18</f>
        <v>32</v>
      </c>
      <c r="F18" s="69" t="s">
        <v>3</v>
      </c>
      <c r="G18" s="65"/>
    </row>
    <row r="19" spans="1:7" ht="15">
      <c r="A19" s="65" t="s">
        <v>197</v>
      </c>
      <c r="B19" s="69">
        <v>26</v>
      </c>
      <c r="C19" s="70">
        <v>26</v>
      </c>
      <c r="D19" s="71"/>
      <c r="E19" s="70">
        <f>+C19+D19</f>
        <v>26</v>
      </c>
      <c r="F19" s="69"/>
      <c r="G19" s="65"/>
    </row>
    <row r="20" spans="1:7" ht="12.75" customHeight="1">
      <c r="A20" s="65" t="s">
        <v>8</v>
      </c>
      <c r="B20" s="69">
        <v>29</v>
      </c>
      <c r="C20" s="70">
        <v>29</v>
      </c>
      <c r="D20" s="71"/>
      <c r="E20" s="70">
        <f t="shared" ref="E20:E26" si="0" xml:space="preserve"> C20 + D20</f>
        <v>29</v>
      </c>
      <c r="F20" s="69" t="s">
        <v>3</v>
      </c>
      <c r="G20" s="65"/>
    </row>
    <row r="21" spans="1:7" ht="12.75" customHeight="1">
      <c r="A21" s="65" t="s">
        <v>198</v>
      </c>
      <c r="B21" s="69" t="s">
        <v>41</v>
      </c>
      <c r="C21" s="70">
        <v>37.76</v>
      </c>
      <c r="D21" s="72"/>
      <c r="E21" s="70">
        <f t="shared" si="0"/>
        <v>37.76</v>
      </c>
      <c r="F21" s="69" t="s">
        <v>1</v>
      </c>
      <c r="G21" s="65"/>
    </row>
    <row r="22" spans="1:7" ht="12.75" customHeight="1">
      <c r="A22" s="65" t="s">
        <v>199</v>
      </c>
      <c r="B22" s="69" t="s">
        <v>23</v>
      </c>
      <c r="C22" s="70">
        <f>42.2*(1-D22/100)</f>
        <v>35.020746887966801</v>
      </c>
      <c r="D22" s="72">
        <f xml:space="preserve"> (20.5 / 120.5) * 100</f>
        <v>17.012448132780083</v>
      </c>
      <c r="E22" s="70">
        <f t="shared" si="0"/>
        <v>52.033195020746888</v>
      </c>
      <c r="F22" s="69" t="s">
        <v>3</v>
      </c>
      <c r="G22" s="65"/>
    </row>
    <row r="23" spans="1:7" ht="12.75" customHeight="1">
      <c r="A23" s="65" t="s">
        <v>29</v>
      </c>
      <c r="B23" s="69">
        <v>40</v>
      </c>
      <c r="C23" s="70">
        <v>40</v>
      </c>
      <c r="D23" s="72"/>
      <c r="E23" s="70">
        <f t="shared" si="0"/>
        <v>40</v>
      </c>
      <c r="F23" s="69" t="s">
        <v>1</v>
      </c>
      <c r="G23" s="65"/>
    </row>
    <row r="24" spans="1:7" ht="15">
      <c r="A24" s="65" t="s">
        <v>179</v>
      </c>
      <c r="B24" s="69">
        <v>18</v>
      </c>
      <c r="C24" s="70">
        <v>18</v>
      </c>
      <c r="D24" s="71"/>
      <c r="E24" s="70">
        <f t="shared" si="0"/>
        <v>18</v>
      </c>
      <c r="F24" s="69" t="s">
        <v>1</v>
      </c>
      <c r="G24" s="65"/>
    </row>
    <row r="25" spans="1:7" ht="13">
      <c r="A25" s="65" t="s">
        <v>9</v>
      </c>
      <c r="B25" s="69">
        <v>30</v>
      </c>
      <c r="C25" s="70">
        <v>30</v>
      </c>
      <c r="D25" s="71"/>
      <c r="E25" s="70">
        <f t="shared" si="0"/>
        <v>30</v>
      </c>
      <c r="F25" s="69" t="s">
        <v>3</v>
      </c>
      <c r="G25" s="65"/>
    </row>
    <row r="26" spans="1:7" ht="13">
      <c r="A26" s="78" t="s">
        <v>10</v>
      </c>
      <c r="B26" s="69">
        <v>24</v>
      </c>
      <c r="C26" s="70">
        <v>24</v>
      </c>
      <c r="D26" s="71"/>
      <c r="E26" s="70">
        <f t="shared" si="0"/>
        <v>24</v>
      </c>
      <c r="F26" s="69" t="s">
        <v>1</v>
      </c>
      <c r="G26" s="65"/>
    </row>
    <row r="27" spans="1:7" ht="15">
      <c r="A27" s="78" t="s">
        <v>200</v>
      </c>
      <c r="B27" s="69">
        <v>36</v>
      </c>
      <c r="C27" s="70">
        <v>36</v>
      </c>
      <c r="D27" s="71">
        <v>0</v>
      </c>
      <c r="E27" s="70">
        <v>36</v>
      </c>
      <c r="F27" s="38" t="s">
        <v>1</v>
      </c>
      <c r="G27" s="65"/>
    </row>
    <row r="28" spans="1:7" ht="15">
      <c r="A28" s="65" t="s">
        <v>201</v>
      </c>
      <c r="B28" s="69">
        <v>37</v>
      </c>
      <c r="C28" s="70">
        <v>37</v>
      </c>
      <c r="D28" s="71"/>
      <c r="E28" s="70">
        <f t="shared" ref="E28:E45" si="1" xml:space="preserve"> C28 + D28</f>
        <v>37</v>
      </c>
      <c r="F28" s="69" t="s">
        <v>3</v>
      </c>
      <c r="G28" s="65"/>
    </row>
    <row r="29" spans="1:7" ht="13">
      <c r="A29" s="65" t="s">
        <v>11</v>
      </c>
      <c r="B29" s="69">
        <v>30</v>
      </c>
      <c r="C29" s="70">
        <v>27.37</v>
      </c>
      <c r="D29" s="72">
        <v>13.5</v>
      </c>
      <c r="E29" s="70">
        <f t="shared" si="1"/>
        <v>40.870000000000005</v>
      </c>
      <c r="F29" s="79" t="s">
        <v>1</v>
      </c>
      <c r="G29" s="65"/>
    </row>
    <row r="30" spans="1:7" ht="13">
      <c r="A30" s="65" t="s">
        <v>12</v>
      </c>
      <c r="B30" s="69">
        <v>28</v>
      </c>
      <c r="C30" s="70">
        <v>28</v>
      </c>
      <c r="D30" s="72">
        <v>2.8</v>
      </c>
      <c r="E30" s="70">
        <f t="shared" si="1"/>
        <v>30.8</v>
      </c>
      <c r="F30" s="69" t="s">
        <v>1</v>
      </c>
      <c r="G30" s="65"/>
    </row>
    <row r="31" spans="1:7" ht="12.75" customHeight="1">
      <c r="A31" s="65" t="s">
        <v>13</v>
      </c>
      <c r="B31" s="69" t="s">
        <v>22</v>
      </c>
      <c r="C31" s="70">
        <v>28.36</v>
      </c>
      <c r="D31" s="72">
        <v>9.09</v>
      </c>
      <c r="E31" s="70">
        <f t="shared" si="1"/>
        <v>37.450000000000003</v>
      </c>
      <c r="F31" s="69" t="s">
        <v>1</v>
      </c>
      <c r="G31" s="65"/>
    </row>
    <row r="32" spans="1:7" ht="13">
      <c r="A32" s="65" t="s">
        <v>14</v>
      </c>
      <c r="B32" s="69">
        <v>35</v>
      </c>
      <c r="C32" s="70">
        <v>35</v>
      </c>
      <c r="D32" s="71"/>
      <c r="E32" s="70">
        <f t="shared" si="1"/>
        <v>35</v>
      </c>
      <c r="F32" s="69" t="s">
        <v>1</v>
      </c>
      <c r="G32" s="65"/>
    </row>
    <row r="33" spans="1:7" ht="13.5" customHeight="1">
      <c r="A33" s="65" t="s">
        <v>15</v>
      </c>
      <c r="B33" s="69">
        <v>35</v>
      </c>
      <c r="C33" s="70">
        <v>35</v>
      </c>
      <c r="D33" s="71"/>
      <c r="E33" s="70">
        <f t="shared" si="1"/>
        <v>35</v>
      </c>
      <c r="F33" s="69" t="s">
        <v>1</v>
      </c>
      <c r="G33" s="65"/>
    </row>
    <row r="34" spans="1:7" ht="13.5" customHeight="1">
      <c r="A34" s="65" t="s">
        <v>202</v>
      </c>
      <c r="B34" s="69">
        <v>33</v>
      </c>
      <c r="C34" s="70">
        <v>33</v>
      </c>
      <c r="D34" s="71"/>
      <c r="E34" s="70">
        <f t="shared" si="1"/>
        <v>33</v>
      </c>
      <c r="F34" s="69" t="s">
        <v>3</v>
      </c>
      <c r="G34" s="65"/>
    </row>
    <row r="35" spans="1:7" ht="13">
      <c r="A35" s="65" t="s">
        <v>16</v>
      </c>
      <c r="B35" s="69">
        <v>28</v>
      </c>
      <c r="C35" s="70">
        <v>28</v>
      </c>
      <c r="D35" s="72"/>
      <c r="E35" s="70">
        <f t="shared" si="1"/>
        <v>28</v>
      </c>
      <c r="F35" s="69" t="s">
        <v>1</v>
      </c>
      <c r="G35" s="65"/>
    </row>
    <row r="36" spans="1:7" ht="13">
      <c r="A36" s="65" t="s">
        <v>33</v>
      </c>
      <c r="B36" s="69">
        <v>30</v>
      </c>
      <c r="C36" s="70">
        <v>30</v>
      </c>
      <c r="D36" s="72"/>
      <c r="E36" s="70">
        <f t="shared" si="1"/>
        <v>30</v>
      </c>
      <c r="F36" s="38" t="s">
        <v>3</v>
      </c>
      <c r="G36" s="65"/>
    </row>
    <row r="37" spans="1:7" ht="12.75" customHeight="1">
      <c r="A37" s="65" t="s">
        <v>17</v>
      </c>
      <c r="B37" s="69">
        <v>32</v>
      </c>
      <c r="C37" s="70">
        <v>32</v>
      </c>
      <c r="D37" s="72">
        <v>3.2</v>
      </c>
      <c r="E37" s="70">
        <f t="shared" si="1"/>
        <v>35.200000000000003</v>
      </c>
      <c r="F37" s="69" t="s">
        <v>1</v>
      </c>
      <c r="G37" s="65"/>
    </row>
    <row r="38" spans="1:7" ht="12.75" customHeight="1">
      <c r="A38" s="65" t="s">
        <v>18</v>
      </c>
      <c r="B38" s="69">
        <v>29</v>
      </c>
      <c r="C38" s="70">
        <v>29</v>
      </c>
      <c r="D38" s="72"/>
      <c r="E38" s="70">
        <f t="shared" si="1"/>
        <v>29</v>
      </c>
      <c r="F38" s="69" t="s">
        <v>1</v>
      </c>
      <c r="G38" s="65"/>
    </row>
    <row r="39" spans="1:7" ht="12.75" customHeight="1">
      <c r="A39" s="65" t="s">
        <v>50</v>
      </c>
      <c r="B39" s="69">
        <v>25</v>
      </c>
      <c r="C39" s="70">
        <v>25</v>
      </c>
      <c r="D39" s="72"/>
      <c r="E39" s="70">
        <f t="shared" si="1"/>
        <v>25</v>
      </c>
      <c r="F39" s="69"/>
      <c r="G39" s="65"/>
    </row>
    <row r="40" spans="1:7" ht="13">
      <c r="A40" s="65" t="s">
        <v>19</v>
      </c>
      <c r="B40" s="69">
        <v>35</v>
      </c>
      <c r="C40" s="70">
        <v>35</v>
      </c>
      <c r="D40" s="71"/>
      <c r="E40" s="70">
        <f t="shared" si="1"/>
        <v>35</v>
      </c>
      <c r="F40" s="69" t="s">
        <v>1</v>
      </c>
      <c r="G40" s="65"/>
    </row>
    <row r="41" spans="1:7" ht="13">
      <c r="A41" s="65" t="s">
        <v>20</v>
      </c>
      <c r="B41" s="69">
        <v>28</v>
      </c>
      <c r="C41" s="70">
        <v>28</v>
      </c>
      <c r="D41" s="71"/>
      <c r="E41" s="70">
        <f t="shared" si="1"/>
        <v>28</v>
      </c>
      <c r="F41" s="69" t="s">
        <v>3</v>
      </c>
      <c r="G41" s="65"/>
    </row>
    <row r="42" spans="1:7" ht="15">
      <c r="A42" s="65" t="s">
        <v>203</v>
      </c>
      <c r="B42" s="69">
        <v>8.5</v>
      </c>
      <c r="C42" s="70">
        <f>100*B42/(100+B42+10*(105/100+130/100+12.01/100))</f>
        <v>6.3813334734724219</v>
      </c>
      <c r="D42" s="72">
        <f>100*(10*(105/100+130/100+12.01/100))/(100+8.5+10*(105/100+130/100+12.01/100))</f>
        <v>18.544155073910858</v>
      </c>
      <c r="E42" s="70">
        <f t="shared" si="1"/>
        <v>24.925488547383281</v>
      </c>
      <c r="F42" s="69" t="s">
        <v>3</v>
      </c>
      <c r="G42" s="65"/>
    </row>
    <row r="43" spans="1:7" ht="13.5" customHeight="1">
      <c r="A43" s="65" t="s">
        <v>21</v>
      </c>
      <c r="B43" s="69" t="s">
        <v>25</v>
      </c>
      <c r="C43" s="70">
        <v>33</v>
      </c>
      <c r="D43" s="71"/>
      <c r="E43" s="70">
        <f t="shared" si="1"/>
        <v>33</v>
      </c>
      <c r="F43" s="69" t="s">
        <v>3</v>
      </c>
      <c r="G43" s="65"/>
    </row>
    <row r="44" spans="1:7" ht="15">
      <c r="A44" s="65" t="s">
        <v>204</v>
      </c>
      <c r="B44" s="69">
        <v>30</v>
      </c>
      <c r="C44" s="70">
        <v>30</v>
      </c>
      <c r="D44" s="71"/>
      <c r="E44" s="70">
        <f t="shared" si="1"/>
        <v>30</v>
      </c>
      <c r="F44" s="69" t="s">
        <v>1</v>
      </c>
      <c r="G44" s="65"/>
    </row>
    <row r="45" spans="1:7" ht="12.75" customHeight="1">
      <c r="A45" s="65" t="s">
        <v>205</v>
      </c>
      <c r="B45" s="69">
        <v>35</v>
      </c>
      <c r="C45" s="70">
        <v>32.700000000000003</v>
      </c>
      <c r="D45" s="72">
        <v>6.64</v>
      </c>
      <c r="E45" s="70">
        <f t="shared" si="1"/>
        <v>39.340000000000003</v>
      </c>
      <c r="F45" s="69" t="s">
        <v>1</v>
      </c>
      <c r="G45" s="65"/>
    </row>
    <row r="46" spans="1:7" ht="12.75" customHeight="1" thickBot="1">
      <c r="A46" s="64"/>
      <c r="B46" s="64"/>
      <c r="C46" s="80"/>
      <c r="D46" s="81"/>
      <c r="E46" s="64"/>
      <c r="F46" s="64"/>
    </row>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104" spans="1:1">
      <c r="A104" s="4" t="s">
        <v>103</v>
      </c>
    </row>
  </sheetData>
  <mergeCells count="5">
    <mergeCell ref="B4:B9"/>
    <mergeCell ref="C4:C9"/>
    <mergeCell ref="D4:D9"/>
    <mergeCell ref="E4:E9"/>
    <mergeCell ref="F4:F9"/>
  </mergeCells>
  <phoneticPr fontId="0" type="noConversion"/>
  <printOptions horizontalCentered="1" verticalCentered="1"/>
  <pageMargins left="0.25" right="0.25" top="0.75" bottom="0.75" header="0.3" footer="0.3"/>
  <pageSetup paperSize="9" scale="67" orientation="portrait"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104"/>
  <sheetViews>
    <sheetView zoomScaleNormal="100" workbookViewId="0">
      <selection activeCell="F41" sqref="F41"/>
    </sheetView>
  </sheetViews>
  <sheetFormatPr defaultColWidth="16.453125" defaultRowHeight="12.5"/>
  <cols>
    <col min="1" max="1" width="16.54296875" style="40" customWidth="1"/>
    <col min="2" max="2" width="16.90625" style="40" customWidth="1"/>
    <col min="3" max="3" width="16.453125" style="40" customWidth="1"/>
    <col min="4" max="4" width="17.453125" style="40" customWidth="1"/>
    <col min="5" max="5" width="13.632812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5">
      <c r="A2" s="5" t="s">
        <v>194</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49"/>
    </row>
    <row r="6" spans="1:8" ht="12.75" customHeight="1">
      <c r="A6" s="44"/>
      <c r="B6" s="149"/>
      <c r="C6" s="149"/>
      <c r="D6" s="149"/>
      <c r="E6" s="149"/>
      <c r="F6" s="149"/>
    </row>
    <row r="7" spans="1:8" ht="12.75" customHeight="1">
      <c r="B7" s="149"/>
      <c r="C7" s="149"/>
      <c r="D7" s="149"/>
      <c r="E7" s="149"/>
      <c r="F7" s="149"/>
    </row>
    <row r="8" spans="1:8" ht="12.75" customHeight="1">
      <c r="A8" s="45" t="s">
        <v>0</v>
      </c>
      <c r="B8" s="149"/>
      <c r="C8" s="149"/>
      <c r="D8" s="149"/>
      <c r="E8" s="149"/>
      <c r="F8" s="149"/>
    </row>
    <row r="9" spans="1:8" ht="12.75" customHeight="1">
      <c r="A9" s="46"/>
      <c r="B9" s="150"/>
      <c r="C9" s="150"/>
      <c r="D9" s="150"/>
      <c r="E9" s="150"/>
      <c r="F9" s="150"/>
    </row>
    <row r="10" spans="1:8" ht="12.75" customHeight="1">
      <c r="E10" s="47"/>
    </row>
    <row r="11" spans="1:8" ht="12.75" customHeight="1">
      <c r="A11" s="45" t="s">
        <v>110</v>
      </c>
      <c r="B11" s="47">
        <v>36</v>
      </c>
      <c r="C11" s="47">
        <v>36</v>
      </c>
      <c r="D11" s="47">
        <v>0</v>
      </c>
      <c r="E11" s="47">
        <v>36</v>
      </c>
      <c r="F11" s="48" t="s">
        <v>1</v>
      </c>
      <c r="G11" s="45"/>
    </row>
    <row r="12" spans="1:8" ht="13">
      <c r="A12" s="45" t="s">
        <v>2</v>
      </c>
      <c r="B12" s="47">
        <v>34</v>
      </c>
      <c r="C12" s="47">
        <v>34</v>
      </c>
      <c r="D12" s="47">
        <v>0</v>
      </c>
      <c r="E12" s="47">
        <v>34</v>
      </c>
      <c r="F12" s="48" t="s">
        <v>3</v>
      </c>
      <c r="G12" s="45"/>
      <c r="H12" s="49"/>
    </row>
    <row r="13" spans="1:8" ht="13">
      <c r="A13" s="45" t="s">
        <v>4</v>
      </c>
      <c r="B13" s="47" t="s">
        <v>24</v>
      </c>
      <c r="C13" s="47">
        <v>40.17</v>
      </c>
      <c r="D13" s="47">
        <v>0</v>
      </c>
      <c r="E13" s="47">
        <v>40.17</v>
      </c>
      <c r="F13" s="48" t="s">
        <v>1</v>
      </c>
      <c r="G13" s="45"/>
    </row>
    <row r="14" spans="1:8" ht="13">
      <c r="A14" s="45" t="s">
        <v>5</v>
      </c>
      <c r="B14" s="47" t="s">
        <v>38</v>
      </c>
      <c r="C14" s="56">
        <v>29.12</v>
      </c>
      <c r="D14" s="47">
        <v>13.75</v>
      </c>
      <c r="E14" s="56">
        <f xml:space="preserve"> C14+D14</f>
        <v>42.870000000000005</v>
      </c>
      <c r="F14" s="48" t="s">
        <v>1</v>
      </c>
      <c r="G14" s="45"/>
    </row>
    <row r="15" spans="1:8" s="51" customFormat="1" ht="13">
      <c r="A15" s="50" t="s">
        <v>6</v>
      </c>
      <c r="B15" s="47">
        <v>35</v>
      </c>
      <c r="C15" s="47">
        <v>35</v>
      </c>
      <c r="D15" s="47">
        <v>0</v>
      </c>
      <c r="E15" s="47">
        <v>35</v>
      </c>
      <c r="F15" s="48" t="s">
        <v>1</v>
      </c>
      <c r="G15" s="50"/>
    </row>
    <row r="16" spans="1:8" ht="13">
      <c r="A16" s="45" t="s">
        <v>7</v>
      </c>
      <c r="B16" s="47">
        <v>32</v>
      </c>
      <c r="C16" s="47">
        <v>32</v>
      </c>
      <c r="D16" s="47" t="s">
        <v>60</v>
      </c>
      <c r="E16" s="47">
        <v>32</v>
      </c>
      <c r="F16" s="48" t="s">
        <v>3</v>
      </c>
      <c r="G16" s="45"/>
    </row>
    <row r="17" spans="1:7" ht="12.75" customHeight="1">
      <c r="A17" s="45" t="s">
        <v>8</v>
      </c>
      <c r="B17" s="47">
        <v>28</v>
      </c>
      <c r="C17" s="47">
        <v>28</v>
      </c>
      <c r="D17" s="47"/>
      <c r="E17" s="47">
        <v>28</v>
      </c>
      <c r="F17" s="48" t="s">
        <v>55</v>
      </c>
      <c r="G17" s="45"/>
    </row>
    <row r="18" spans="1:7" ht="12.75" customHeight="1">
      <c r="A18" s="45" t="s">
        <v>184</v>
      </c>
      <c r="B18" s="47" t="s">
        <v>59</v>
      </c>
      <c r="C18" s="47">
        <v>40</v>
      </c>
      <c r="D18" s="47">
        <v>0</v>
      </c>
      <c r="E18" s="47">
        <v>40</v>
      </c>
      <c r="F18" s="52" t="s">
        <v>1</v>
      </c>
      <c r="G18" s="45"/>
    </row>
    <row r="19" spans="1:7" ht="12.75" customHeight="1">
      <c r="A19" s="45" t="s">
        <v>185</v>
      </c>
      <c r="B19" s="47" t="s">
        <v>58</v>
      </c>
      <c r="C19" s="47">
        <v>35.020746887966801</v>
      </c>
      <c r="D19" s="47">
        <v>17.012448132780083</v>
      </c>
      <c r="E19" s="47">
        <v>52.033195020746888</v>
      </c>
      <c r="F19" s="52" t="s">
        <v>3</v>
      </c>
      <c r="G19" s="45"/>
    </row>
    <row r="20" spans="1:7" ht="12.75" customHeight="1">
      <c r="A20" s="45" t="s">
        <v>29</v>
      </c>
      <c r="B20" s="47">
        <v>40</v>
      </c>
      <c r="C20" s="47">
        <v>40</v>
      </c>
      <c r="D20" s="47">
        <v>0</v>
      </c>
      <c r="E20" s="47">
        <v>40</v>
      </c>
      <c r="F20" s="52" t="s">
        <v>54</v>
      </c>
      <c r="G20" s="45"/>
    </row>
    <row r="21" spans="1:7" ht="15">
      <c r="A21" s="45" t="s">
        <v>186</v>
      </c>
      <c r="B21" s="47">
        <v>18</v>
      </c>
      <c r="C21" s="47">
        <v>18</v>
      </c>
      <c r="D21" s="47">
        <v>0</v>
      </c>
      <c r="E21" s="47">
        <v>18</v>
      </c>
      <c r="F21" s="52" t="s">
        <v>1</v>
      </c>
      <c r="G21" s="45"/>
    </row>
    <row r="22" spans="1:7" ht="13">
      <c r="A22" s="45" t="s">
        <v>9</v>
      </c>
      <c r="B22" s="47" t="s">
        <v>55</v>
      </c>
      <c r="C22" s="47" t="s">
        <v>55</v>
      </c>
      <c r="D22" s="47" t="s">
        <v>55</v>
      </c>
      <c r="E22" s="47" t="s">
        <v>55</v>
      </c>
      <c r="F22" s="52" t="s">
        <v>55</v>
      </c>
      <c r="G22" s="45"/>
    </row>
    <row r="23" spans="1:7" ht="13">
      <c r="A23" s="53" t="s">
        <v>10</v>
      </c>
      <c r="B23" s="47">
        <v>28</v>
      </c>
      <c r="C23" s="47">
        <v>28</v>
      </c>
      <c r="D23" s="47">
        <v>0</v>
      </c>
      <c r="E23" s="47">
        <v>28</v>
      </c>
      <c r="F23" s="52" t="s">
        <v>1</v>
      </c>
      <c r="G23" s="53"/>
    </row>
    <row r="24" spans="1:7" ht="15">
      <c r="A24" s="45" t="s">
        <v>153</v>
      </c>
      <c r="B24" s="47">
        <v>37</v>
      </c>
      <c r="C24" s="47">
        <v>37</v>
      </c>
      <c r="D24" s="47">
        <v>0</v>
      </c>
      <c r="E24" s="47">
        <v>37</v>
      </c>
      <c r="F24" s="52" t="s">
        <v>1</v>
      </c>
      <c r="G24" s="45"/>
    </row>
    <row r="25" spans="1:7" ht="13">
      <c r="A25" s="45" t="s">
        <v>11</v>
      </c>
      <c r="B25" s="47">
        <v>30</v>
      </c>
      <c r="C25" s="47" t="s">
        <v>55</v>
      </c>
      <c r="D25" s="47" t="s">
        <v>57</v>
      </c>
      <c r="E25" s="47">
        <v>40.869999999999997</v>
      </c>
      <c r="F25" s="52" t="s">
        <v>1</v>
      </c>
      <c r="G25" s="45"/>
    </row>
    <row r="26" spans="1:7" ht="13">
      <c r="A26" s="45" t="s">
        <v>12</v>
      </c>
      <c r="B26" s="47" t="s">
        <v>55</v>
      </c>
      <c r="C26" s="47" t="s">
        <v>55</v>
      </c>
      <c r="D26" s="47" t="s">
        <v>55</v>
      </c>
      <c r="E26" s="47" t="s">
        <v>55</v>
      </c>
      <c r="F26" s="52" t="s">
        <v>55</v>
      </c>
      <c r="G26" s="45"/>
    </row>
    <row r="27" spans="1:7" ht="12.75" customHeight="1">
      <c r="A27" s="45" t="s">
        <v>13</v>
      </c>
      <c r="B27" s="54" t="s">
        <v>56</v>
      </c>
      <c r="C27" s="47" t="s">
        <v>55</v>
      </c>
      <c r="D27" s="47" t="s">
        <v>55</v>
      </c>
      <c r="E27" s="47" t="s">
        <v>55</v>
      </c>
      <c r="F27" s="52" t="s">
        <v>55</v>
      </c>
      <c r="G27" s="45"/>
    </row>
    <row r="28" spans="1:7" ht="13">
      <c r="A28" s="45" t="s">
        <v>14</v>
      </c>
      <c r="B28" s="47">
        <v>35</v>
      </c>
      <c r="C28" s="47">
        <v>35</v>
      </c>
      <c r="D28" s="47">
        <v>0</v>
      </c>
      <c r="E28" s="47">
        <v>35</v>
      </c>
      <c r="F28" s="52" t="s">
        <v>1</v>
      </c>
      <c r="G28" s="45"/>
    </row>
    <row r="29" spans="1:7" ht="13.5" customHeight="1">
      <c r="A29" s="45" t="s">
        <v>15</v>
      </c>
      <c r="B29" s="47">
        <v>35</v>
      </c>
      <c r="C29" s="47">
        <v>35</v>
      </c>
      <c r="D29" s="47">
        <v>0</v>
      </c>
      <c r="E29" s="47">
        <v>35</v>
      </c>
      <c r="F29" s="52" t="s">
        <v>3</v>
      </c>
      <c r="G29" s="45"/>
    </row>
    <row r="30" spans="1:7" ht="13.5" customHeight="1">
      <c r="A30" s="45" t="s">
        <v>166</v>
      </c>
      <c r="B30" s="47">
        <v>33</v>
      </c>
      <c r="C30" s="47">
        <v>33</v>
      </c>
      <c r="D30" s="47">
        <v>0</v>
      </c>
      <c r="E30" s="47">
        <v>33</v>
      </c>
      <c r="F30" s="52" t="s">
        <v>3</v>
      </c>
      <c r="G30" s="45"/>
    </row>
    <row r="31" spans="1:7" ht="13">
      <c r="A31" s="45" t="s">
        <v>16</v>
      </c>
      <c r="B31" s="47">
        <v>28</v>
      </c>
      <c r="C31" s="47">
        <v>28</v>
      </c>
      <c r="D31" s="47">
        <v>0</v>
      </c>
      <c r="E31" s="47">
        <v>28</v>
      </c>
      <c r="F31" s="52" t="s">
        <v>1</v>
      </c>
      <c r="G31" s="45"/>
    </row>
    <row r="32" spans="1:7" ht="13">
      <c r="A32" s="45" t="s">
        <v>33</v>
      </c>
      <c r="B32" s="47">
        <v>34</v>
      </c>
      <c r="C32" s="47">
        <v>34</v>
      </c>
      <c r="D32" s="47">
        <v>0</v>
      </c>
      <c r="E32" s="47">
        <v>34</v>
      </c>
      <c r="F32" s="52" t="s">
        <v>3</v>
      </c>
      <c r="G32" s="45"/>
    </row>
    <row r="33" spans="1:7" ht="12.75" customHeight="1">
      <c r="A33" s="45" t="s">
        <v>17</v>
      </c>
      <c r="B33" s="47">
        <v>34</v>
      </c>
      <c r="C33" s="47">
        <v>34</v>
      </c>
      <c r="D33" s="47">
        <v>3.4</v>
      </c>
      <c r="E33" s="47">
        <v>37.4</v>
      </c>
      <c r="F33" s="52" t="s">
        <v>1</v>
      </c>
      <c r="G33" s="45"/>
    </row>
    <row r="34" spans="1:7" ht="12.75" customHeight="1">
      <c r="A34" s="45" t="s">
        <v>18</v>
      </c>
      <c r="B34" s="47">
        <v>40</v>
      </c>
      <c r="C34" s="47">
        <v>40</v>
      </c>
      <c r="D34" s="47">
        <v>0</v>
      </c>
      <c r="E34" s="47">
        <v>40</v>
      </c>
      <c r="F34" s="52" t="s">
        <v>1</v>
      </c>
      <c r="G34" s="45"/>
    </row>
    <row r="35" spans="1:7" ht="13">
      <c r="A35" s="45" t="s">
        <v>19</v>
      </c>
      <c r="B35" s="47">
        <v>35</v>
      </c>
      <c r="C35" s="47">
        <v>35</v>
      </c>
      <c r="D35" s="47">
        <v>0</v>
      </c>
      <c r="E35" s="47">
        <v>35</v>
      </c>
      <c r="F35" s="52" t="s">
        <v>1</v>
      </c>
      <c r="G35" s="45"/>
    </row>
    <row r="36" spans="1:7" ht="13">
      <c r="A36" s="45" t="s">
        <v>20</v>
      </c>
      <c r="B36" s="47">
        <v>28</v>
      </c>
      <c r="C36" s="47">
        <v>28</v>
      </c>
      <c r="D36" s="47">
        <v>0</v>
      </c>
      <c r="E36" s="47">
        <v>28</v>
      </c>
      <c r="F36" s="52" t="s">
        <v>3</v>
      </c>
      <c r="G36" s="45"/>
    </row>
    <row r="37" spans="1:7" ht="15">
      <c r="A37" s="45" t="s">
        <v>188</v>
      </c>
      <c r="B37" s="47">
        <v>8.5</v>
      </c>
      <c r="C37" s="56">
        <v>6.366993505666624</v>
      </c>
      <c r="D37" s="56">
        <v>18.727200545314265</v>
      </c>
      <c r="E37" s="56">
        <v>25.094194050980889</v>
      </c>
      <c r="F37" s="52" t="s">
        <v>3</v>
      </c>
      <c r="G37" s="57"/>
    </row>
    <row r="38" spans="1:7" ht="13.5" customHeight="1">
      <c r="A38" s="45" t="s">
        <v>21</v>
      </c>
      <c r="B38" s="47" t="s">
        <v>55</v>
      </c>
      <c r="C38" s="47" t="s">
        <v>55</v>
      </c>
      <c r="D38" s="47" t="s">
        <v>55</v>
      </c>
      <c r="E38" s="47" t="s">
        <v>55</v>
      </c>
      <c r="F38" s="52" t="s">
        <v>55</v>
      </c>
      <c r="G38" s="45"/>
    </row>
    <row r="39" spans="1:7" ht="15">
      <c r="A39" s="45" t="s">
        <v>189</v>
      </c>
      <c r="B39" s="47">
        <v>30</v>
      </c>
      <c r="C39" s="47">
        <v>30</v>
      </c>
      <c r="D39" s="47">
        <v>0</v>
      </c>
      <c r="E39" s="47">
        <v>30</v>
      </c>
      <c r="F39" s="52" t="s">
        <v>1</v>
      </c>
      <c r="G39" s="45"/>
    </row>
    <row r="40" spans="1:7" ht="12.75" customHeight="1">
      <c r="A40" s="45" t="s">
        <v>190</v>
      </c>
      <c r="B40" s="47">
        <v>35</v>
      </c>
      <c r="C40" s="47">
        <v>32.634</v>
      </c>
      <c r="D40" s="56">
        <v>6.76</v>
      </c>
      <c r="E40" s="56">
        <v>39.393999999999998</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8" priority="1" stopIfTrue="1" operator="equal">
      <formula>0</formula>
    </cfRule>
  </conditionalFormatting>
  <printOptions horizontalCentered="1" verticalCentered="1"/>
  <pageMargins left="0.25" right="0.25" top="0.75" bottom="0.75" header="0.3" footer="0.3"/>
  <pageSetup paperSize="9" scale="77" orientation="portrait"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104"/>
  <sheetViews>
    <sheetView zoomScaleNormal="100" workbookViewId="0">
      <selection activeCell="F41" sqref="F41"/>
    </sheetView>
  </sheetViews>
  <sheetFormatPr defaultColWidth="16.453125" defaultRowHeight="12.5"/>
  <cols>
    <col min="1" max="1" width="16.6328125" style="40" customWidth="1"/>
    <col min="2" max="2" width="16.90625" style="40" customWidth="1"/>
    <col min="3" max="3" width="16.08984375" style="40" customWidth="1"/>
    <col min="4" max="4" width="16.36328125" style="40" customWidth="1"/>
    <col min="5" max="5" width="11"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193</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49"/>
    </row>
    <row r="6" spans="1:8" ht="12.75" customHeight="1">
      <c r="A6" s="44"/>
      <c r="B6" s="149"/>
      <c r="C6" s="149"/>
      <c r="D6" s="149"/>
      <c r="E6" s="149"/>
      <c r="F6" s="149"/>
    </row>
    <row r="7" spans="1:8" ht="12.75" customHeight="1">
      <c r="B7" s="149"/>
      <c r="C7" s="149"/>
      <c r="D7" s="149"/>
      <c r="E7" s="149"/>
      <c r="F7" s="149"/>
    </row>
    <row r="8" spans="1:8" ht="12.75" customHeight="1">
      <c r="A8" s="45" t="s">
        <v>0</v>
      </c>
      <c r="B8" s="149"/>
      <c r="C8" s="149"/>
      <c r="D8" s="149"/>
      <c r="E8" s="149"/>
      <c r="F8" s="149"/>
    </row>
    <row r="9" spans="1:8" ht="12.75" customHeight="1">
      <c r="A9" s="46"/>
      <c r="B9" s="150"/>
      <c r="C9" s="150"/>
      <c r="D9" s="150"/>
      <c r="E9" s="150"/>
      <c r="F9" s="150"/>
    </row>
    <row r="10" spans="1:8" ht="12.75" customHeight="1">
      <c r="E10" s="47"/>
    </row>
    <row r="11" spans="1:8" ht="12.75" customHeight="1">
      <c r="A11" s="45" t="s">
        <v>110</v>
      </c>
      <c r="B11" s="47">
        <v>36</v>
      </c>
      <c r="C11" s="47">
        <v>36</v>
      </c>
      <c r="D11" s="47">
        <v>0</v>
      </c>
      <c r="E11" s="47">
        <v>36</v>
      </c>
      <c r="F11" s="48" t="s">
        <v>1</v>
      </c>
      <c r="G11" s="45"/>
    </row>
    <row r="12" spans="1:8" ht="13">
      <c r="A12" s="45" t="s">
        <v>2</v>
      </c>
      <c r="B12" s="47">
        <v>34</v>
      </c>
      <c r="C12" s="47">
        <v>34</v>
      </c>
      <c r="D12" s="47">
        <v>0</v>
      </c>
      <c r="E12" s="47">
        <v>34</v>
      </c>
      <c r="F12" s="48" t="s">
        <v>3</v>
      </c>
      <c r="G12" s="45"/>
      <c r="H12" s="49"/>
    </row>
    <row r="13" spans="1:8" ht="13">
      <c r="A13" s="45" t="s">
        <v>4</v>
      </c>
      <c r="B13" s="47" t="s">
        <v>24</v>
      </c>
      <c r="C13" s="47">
        <v>40.17</v>
      </c>
      <c r="D13" s="47">
        <v>0</v>
      </c>
      <c r="E13" s="47">
        <v>40.17</v>
      </c>
      <c r="F13" s="48" t="s">
        <v>1</v>
      </c>
      <c r="G13" s="45"/>
    </row>
    <row r="14" spans="1:8" ht="13">
      <c r="A14" s="45" t="s">
        <v>5</v>
      </c>
      <c r="B14" s="47" t="s">
        <v>38</v>
      </c>
      <c r="C14" s="56">
        <v>29.12</v>
      </c>
      <c r="D14" s="47">
        <v>13.82</v>
      </c>
      <c r="E14" s="56">
        <f xml:space="preserve"> C14+D14</f>
        <v>42.94</v>
      </c>
      <c r="F14" s="48" t="s">
        <v>1</v>
      </c>
      <c r="G14" s="45"/>
    </row>
    <row r="15" spans="1:8" s="51" customFormat="1" ht="13">
      <c r="A15" s="50" t="s">
        <v>6</v>
      </c>
      <c r="B15" s="47">
        <v>35</v>
      </c>
      <c r="C15" s="47">
        <v>35</v>
      </c>
      <c r="D15" s="47">
        <v>0</v>
      </c>
      <c r="E15" s="47">
        <v>35</v>
      </c>
      <c r="F15" s="48" t="s">
        <v>1</v>
      </c>
      <c r="G15" s="50"/>
    </row>
    <row r="16" spans="1:8" ht="13">
      <c r="A16" s="45" t="s">
        <v>7</v>
      </c>
      <c r="B16" s="47">
        <v>34</v>
      </c>
      <c r="C16" s="47">
        <v>34</v>
      </c>
      <c r="D16" s="47" t="s">
        <v>60</v>
      </c>
      <c r="E16" s="47">
        <v>34</v>
      </c>
      <c r="F16" s="48" t="s">
        <v>3</v>
      </c>
      <c r="G16" s="45"/>
    </row>
    <row r="17" spans="1:7" ht="12.75" customHeight="1">
      <c r="A17" s="45" t="s">
        <v>8</v>
      </c>
      <c r="B17" s="47">
        <v>28</v>
      </c>
      <c r="C17" s="47">
        <v>28</v>
      </c>
      <c r="D17" s="47"/>
      <c r="E17" s="47">
        <v>28</v>
      </c>
      <c r="F17" s="48" t="s">
        <v>55</v>
      </c>
      <c r="G17" s="45"/>
    </row>
    <row r="18" spans="1:7" ht="12.75" customHeight="1">
      <c r="A18" s="45" t="s">
        <v>184</v>
      </c>
      <c r="B18" s="47" t="s">
        <v>63</v>
      </c>
      <c r="C18" s="56">
        <v>41.66</v>
      </c>
      <c r="D18" s="47">
        <v>0</v>
      </c>
      <c r="E18" s="56">
        <v>41.66</v>
      </c>
      <c r="F18" s="52" t="s">
        <v>1</v>
      </c>
      <c r="G18" s="45"/>
    </row>
    <row r="19" spans="1:7" ht="12.75" customHeight="1">
      <c r="A19" s="45" t="s">
        <v>185</v>
      </c>
      <c r="B19" s="47" t="s">
        <v>62</v>
      </c>
      <c r="C19" s="47">
        <v>39.728033472803347</v>
      </c>
      <c r="D19" s="47">
        <v>16.317991631799163</v>
      </c>
      <c r="E19" s="47">
        <v>56.046025104602506</v>
      </c>
      <c r="F19" s="52" t="s">
        <v>3</v>
      </c>
      <c r="G19" s="45"/>
    </row>
    <row r="20" spans="1:7" ht="12.75" customHeight="1">
      <c r="A20" s="45" t="s">
        <v>29</v>
      </c>
      <c r="B20" s="47">
        <v>40</v>
      </c>
      <c r="C20" s="47">
        <v>40</v>
      </c>
      <c r="D20" s="47">
        <v>0</v>
      </c>
      <c r="E20" s="47">
        <v>40</v>
      </c>
      <c r="F20" s="52" t="s">
        <v>54</v>
      </c>
      <c r="G20" s="45"/>
    </row>
    <row r="21" spans="1:7" ht="15">
      <c r="A21" s="45" t="s">
        <v>186</v>
      </c>
      <c r="B21" s="47">
        <v>18</v>
      </c>
      <c r="C21" s="47">
        <v>18</v>
      </c>
      <c r="D21" s="47">
        <v>0</v>
      </c>
      <c r="E21" s="47">
        <v>18</v>
      </c>
      <c r="F21" s="52" t="s">
        <v>1</v>
      </c>
      <c r="G21" s="45"/>
    </row>
    <row r="22" spans="1:7" ht="13">
      <c r="A22" s="45" t="s">
        <v>9</v>
      </c>
      <c r="B22" s="47" t="s">
        <v>55</v>
      </c>
      <c r="C22" s="47" t="s">
        <v>55</v>
      </c>
      <c r="D22" s="47" t="s">
        <v>55</v>
      </c>
      <c r="E22" s="47" t="s">
        <v>55</v>
      </c>
      <c r="F22" s="52" t="s">
        <v>55</v>
      </c>
      <c r="G22" s="45"/>
    </row>
    <row r="23" spans="1:7" ht="13">
      <c r="A23" s="53" t="s">
        <v>10</v>
      </c>
      <c r="B23" s="47">
        <v>32</v>
      </c>
      <c r="C23" s="47">
        <v>32</v>
      </c>
      <c r="D23" s="47">
        <v>0</v>
      </c>
      <c r="E23" s="47">
        <v>32</v>
      </c>
      <c r="F23" s="52" t="s">
        <v>1</v>
      </c>
      <c r="G23" s="53"/>
    </row>
    <row r="24" spans="1:7" ht="15">
      <c r="A24" s="45" t="s">
        <v>153</v>
      </c>
      <c r="B24" s="47">
        <v>37</v>
      </c>
      <c r="C24" s="47">
        <v>37</v>
      </c>
      <c r="D24" s="47">
        <v>0</v>
      </c>
      <c r="E24" s="47">
        <v>37</v>
      </c>
      <c r="F24" s="52" t="s">
        <v>1</v>
      </c>
      <c r="G24" s="45"/>
    </row>
    <row r="25" spans="1:7" ht="13">
      <c r="A25" s="45" t="s">
        <v>11</v>
      </c>
      <c r="B25" s="47">
        <v>34.5</v>
      </c>
      <c r="C25" s="47" t="s">
        <v>55</v>
      </c>
      <c r="D25" s="47" t="s">
        <v>61</v>
      </c>
      <c r="E25" s="47">
        <v>46.36</v>
      </c>
      <c r="F25" s="52" t="s">
        <v>1</v>
      </c>
      <c r="G25" s="45"/>
    </row>
    <row r="26" spans="1:7" ht="13">
      <c r="A26" s="45" t="s">
        <v>12</v>
      </c>
      <c r="B26" s="47" t="s">
        <v>55</v>
      </c>
      <c r="C26" s="47" t="s">
        <v>55</v>
      </c>
      <c r="D26" s="47" t="s">
        <v>55</v>
      </c>
      <c r="E26" s="47" t="s">
        <v>55</v>
      </c>
      <c r="F26" s="52" t="s">
        <v>55</v>
      </c>
      <c r="G26" s="45"/>
    </row>
    <row r="27" spans="1:7" ht="12.75" customHeight="1">
      <c r="A27" s="45" t="s">
        <v>13</v>
      </c>
      <c r="B27" s="54" t="s">
        <v>56</v>
      </c>
      <c r="C27" s="47" t="s">
        <v>55</v>
      </c>
      <c r="D27" s="47" t="s">
        <v>55</v>
      </c>
      <c r="E27" s="47" t="s">
        <v>55</v>
      </c>
      <c r="F27" s="52" t="s">
        <v>55</v>
      </c>
      <c r="G27" s="45"/>
    </row>
    <row r="28" spans="1:7" ht="13">
      <c r="A28" s="45" t="s">
        <v>14</v>
      </c>
      <c r="B28" s="47">
        <v>34</v>
      </c>
      <c r="C28" s="47">
        <v>34</v>
      </c>
      <c r="D28" s="47">
        <v>0</v>
      </c>
      <c r="E28" s="47">
        <v>34</v>
      </c>
      <c r="F28" s="52" t="s">
        <v>1</v>
      </c>
      <c r="G28" s="45"/>
    </row>
    <row r="29" spans="1:7" ht="13.5" customHeight="1">
      <c r="A29" s="45" t="s">
        <v>15</v>
      </c>
      <c r="B29" s="47">
        <v>35</v>
      </c>
      <c r="C29" s="47">
        <v>35</v>
      </c>
      <c r="D29" s="47">
        <v>0</v>
      </c>
      <c r="E29" s="47">
        <v>35</v>
      </c>
      <c r="F29" s="52" t="s">
        <v>3</v>
      </c>
      <c r="G29" s="45"/>
    </row>
    <row r="30" spans="1:7" ht="13.5" customHeight="1">
      <c r="A30" s="45" t="s">
        <v>166</v>
      </c>
      <c r="B30" s="47">
        <v>33</v>
      </c>
      <c r="C30" s="47">
        <v>33</v>
      </c>
      <c r="D30" s="47">
        <v>0</v>
      </c>
      <c r="E30" s="47">
        <v>33</v>
      </c>
      <c r="F30" s="52" t="s">
        <v>3</v>
      </c>
      <c r="G30" s="45"/>
    </row>
    <row r="31" spans="1:7" ht="13">
      <c r="A31" s="45" t="s">
        <v>16</v>
      </c>
      <c r="B31" s="47">
        <v>28</v>
      </c>
      <c r="C31" s="47">
        <v>28</v>
      </c>
      <c r="D31" s="47">
        <v>0</v>
      </c>
      <c r="E31" s="47">
        <v>28</v>
      </c>
      <c r="F31" s="52" t="s">
        <v>1</v>
      </c>
      <c r="G31" s="45"/>
    </row>
    <row r="32" spans="1:7" ht="13">
      <c r="A32" s="45" t="s">
        <v>33</v>
      </c>
      <c r="B32" s="47">
        <v>36</v>
      </c>
      <c r="C32" s="47">
        <v>36</v>
      </c>
      <c r="D32" s="47">
        <v>0</v>
      </c>
      <c r="E32" s="47">
        <v>36</v>
      </c>
      <c r="F32" s="52" t="s">
        <v>3</v>
      </c>
      <c r="G32" s="45"/>
    </row>
    <row r="33" spans="1:7" ht="12.75" customHeight="1">
      <c r="A33" s="45" t="s">
        <v>17</v>
      </c>
      <c r="B33" s="47">
        <v>34</v>
      </c>
      <c r="C33" s="47">
        <v>34</v>
      </c>
      <c r="D33" s="47">
        <v>3.4</v>
      </c>
      <c r="E33" s="47">
        <v>37.4</v>
      </c>
      <c r="F33" s="52" t="s">
        <v>1</v>
      </c>
      <c r="G33" s="45"/>
    </row>
    <row r="34" spans="1:7" ht="12.75" customHeight="1">
      <c r="A34" s="45" t="s">
        <v>18</v>
      </c>
      <c r="B34" s="47">
        <v>40</v>
      </c>
      <c r="C34" s="47">
        <v>40</v>
      </c>
      <c r="D34" s="47">
        <v>0</v>
      </c>
      <c r="E34" s="47">
        <v>40</v>
      </c>
      <c r="F34" s="52" t="s">
        <v>1</v>
      </c>
      <c r="G34" s="45"/>
    </row>
    <row r="35" spans="1:7" ht="13">
      <c r="A35" s="45" t="s">
        <v>19</v>
      </c>
      <c r="B35" s="47">
        <v>35</v>
      </c>
      <c r="C35" s="47">
        <v>35</v>
      </c>
      <c r="D35" s="47">
        <v>0</v>
      </c>
      <c r="E35" s="47">
        <v>35</v>
      </c>
      <c r="F35" s="52" t="s">
        <v>1</v>
      </c>
      <c r="G35" s="45"/>
    </row>
    <row r="36" spans="1:7" ht="13">
      <c r="A36" s="45" t="s">
        <v>20</v>
      </c>
      <c r="B36" s="47">
        <v>28</v>
      </c>
      <c r="C36" s="47">
        <v>28</v>
      </c>
      <c r="D36" s="47">
        <v>0</v>
      </c>
      <c r="E36" s="47">
        <v>28</v>
      </c>
      <c r="F36" s="52" t="s">
        <v>3</v>
      </c>
      <c r="G36" s="45"/>
    </row>
    <row r="37" spans="1:7" ht="15">
      <c r="A37" s="45" t="s">
        <v>188</v>
      </c>
      <c r="B37" s="47">
        <v>8.5</v>
      </c>
      <c r="C37" s="56">
        <v>6.1371309418257756</v>
      </c>
      <c r="D37" s="56">
        <v>21.661328566106288</v>
      </c>
      <c r="E37" s="55">
        <v>27.798459507932066</v>
      </c>
      <c r="F37" s="52" t="s">
        <v>3</v>
      </c>
      <c r="G37" s="57"/>
    </row>
    <row r="38" spans="1:7" ht="13.5" customHeight="1">
      <c r="A38" s="45" t="s">
        <v>21</v>
      </c>
      <c r="B38" s="47" t="s">
        <v>55</v>
      </c>
      <c r="C38" s="47" t="s">
        <v>55</v>
      </c>
      <c r="D38" s="47" t="s">
        <v>55</v>
      </c>
      <c r="E38" s="47" t="s">
        <v>55</v>
      </c>
      <c r="F38" s="52" t="s">
        <v>55</v>
      </c>
      <c r="G38" s="45"/>
    </row>
    <row r="39" spans="1:7" ht="15">
      <c r="A39" s="45" t="s">
        <v>189</v>
      </c>
      <c r="B39" s="47">
        <v>31</v>
      </c>
      <c r="C39" s="47">
        <v>31</v>
      </c>
      <c r="D39" s="47">
        <v>0</v>
      </c>
      <c r="E39" s="47">
        <v>31</v>
      </c>
      <c r="F39" s="52" t="s">
        <v>1</v>
      </c>
      <c r="G39" s="45"/>
    </row>
    <row r="40" spans="1:7" ht="12.75" customHeight="1">
      <c r="A40" s="45" t="s">
        <v>190</v>
      </c>
      <c r="B40" s="47">
        <v>35</v>
      </c>
      <c r="C40" s="47">
        <v>32.609499999999997</v>
      </c>
      <c r="D40" s="56">
        <v>6.83</v>
      </c>
      <c r="E40" s="56">
        <v>39.439499999999995</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7" priority="1" stopIfTrue="1" operator="equal">
      <formula>0</formula>
    </cfRule>
  </conditionalFormatting>
  <printOptions horizontalCentered="1" verticalCentered="1"/>
  <pageMargins left="0.25" right="0.25" top="0.75" bottom="0.75" header="0.3" footer="0.3"/>
  <pageSetup paperSize="9" scale="75"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104"/>
  <sheetViews>
    <sheetView zoomScaleNormal="100" workbookViewId="0">
      <selection activeCell="F41" sqref="F41"/>
    </sheetView>
  </sheetViews>
  <sheetFormatPr defaultColWidth="16.453125" defaultRowHeight="12.5"/>
  <cols>
    <col min="1" max="1" width="16.6328125" style="40" customWidth="1"/>
    <col min="2" max="2" width="16.90625" style="40" customWidth="1"/>
    <col min="3" max="3" width="16.453125" style="40" customWidth="1"/>
    <col min="4" max="4" width="16.36328125" style="40" customWidth="1"/>
    <col min="5" max="5" width="10"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192</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49"/>
    </row>
    <row r="6" spans="1:8" ht="12.75" customHeight="1">
      <c r="A6" s="44"/>
      <c r="B6" s="149"/>
      <c r="C6" s="149"/>
      <c r="D6" s="149"/>
      <c r="E6" s="149"/>
      <c r="F6" s="149"/>
    </row>
    <row r="7" spans="1:8" ht="12.75" customHeight="1">
      <c r="B7" s="149"/>
      <c r="C7" s="149"/>
      <c r="D7" s="149"/>
      <c r="E7" s="149"/>
      <c r="F7" s="149"/>
    </row>
    <row r="8" spans="1:8" ht="12.75" customHeight="1">
      <c r="A8" s="45" t="s">
        <v>0</v>
      </c>
      <c r="B8" s="149"/>
      <c r="C8" s="149"/>
      <c r="D8" s="149"/>
      <c r="E8" s="149"/>
      <c r="F8" s="149"/>
    </row>
    <row r="9" spans="1:8" ht="12.75" customHeight="1">
      <c r="A9" s="46"/>
      <c r="B9" s="150"/>
      <c r="C9" s="150"/>
      <c r="D9" s="150"/>
      <c r="E9" s="150"/>
      <c r="F9" s="150"/>
    </row>
    <row r="10" spans="1:8" ht="12.75" customHeight="1">
      <c r="E10" s="47"/>
    </row>
    <row r="11" spans="1:8" ht="12.75" customHeight="1">
      <c r="A11" s="45" t="s">
        <v>110</v>
      </c>
      <c r="B11" s="47">
        <v>36</v>
      </c>
      <c r="C11" s="47">
        <v>36</v>
      </c>
      <c r="D11" s="47">
        <v>0</v>
      </c>
      <c r="E11" s="47">
        <f xml:space="preserve"> C11+D11</f>
        <v>36</v>
      </c>
      <c r="F11" s="48" t="s">
        <v>1</v>
      </c>
      <c r="G11" s="45"/>
    </row>
    <row r="12" spans="1:8" ht="13">
      <c r="A12" s="45" t="s">
        <v>2</v>
      </c>
      <c r="B12" s="47">
        <v>34</v>
      </c>
      <c r="C12" s="47">
        <v>34</v>
      </c>
      <c r="D12" s="47">
        <v>0</v>
      </c>
      <c r="E12" s="47">
        <f xml:space="preserve"> C12+D12</f>
        <v>34</v>
      </c>
      <c r="F12" s="48" t="s">
        <v>3</v>
      </c>
      <c r="G12" s="45"/>
      <c r="H12" s="49"/>
    </row>
    <row r="13" spans="1:8" ht="13">
      <c r="A13" s="45" t="s">
        <v>4</v>
      </c>
      <c r="B13" s="47" t="s">
        <v>24</v>
      </c>
      <c r="C13" s="47">
        <v>40.17</v>
      </c>
      <c r="D13" s="47">
        <v>0</v>
      </c>
      <c r="E13" s="47">
        <f xml:space="preserve"> C13+D13</f>
        <v>40.17</v>
      </c>
      <c r="F13" s="48" t="s">
        <v>1</v>
      </c>
      <c r="G13" s="45"/>
    </row>
    <row r="14" spans="1:8" ht="13">
      <c r="A14" s="45" t="s">
        <v>5</v>
      </c>
      <c r="B14" s="47" t="s">
        <v>38</v>
      </c>
      <c r="C14" s="56">
        <v>29.12</v>
      </c>
      <c r="D14" s="47">
        <v>13.82</v>
      </c>
      <c r="E14" s="56">
        <f xml:space="preserve"> C14+D14</f>
        <v>42.94</v>
      </c>
      <c r="F14" s="48" t="s">
        <v>1</v>
      </c>
      <c r="G14" s="45"/>
    </row>
    <row r="15" spans="1:8" s="51" customFormat="1" ht="13">
      <c r="A15" s="50" t="s">
        <v>6</v>
      </c>
      <c r="B15" s="47">
        <v>39</v>
      </c>
      <c r="C15" s="47">
        <v>39</v>
      </c>
      <c r="D15" s="47">
        <v>0</v>
      </c>
      <c r="E15" s="47">
        <f xml:space="preserve"> C15+D15</f>
        <v>39</v>
      </c>
      <c r="F15" s="48" t="s">
        <v>1</v>
      </c>
      <c r="G15" s="50"/>
    </row>
    <row r="16" spans="1:8" ht="13">
      <c r="A16" s="45" t="s">
        <v>7</v>
      </c>
      <c r="B16" s="47">
        <v>34</v>
      </c>
      <c r="C16" s="47">
        <v>34</v>
      </c>
      <c r="D16" s="47" t="s">
        <v>60</v>
      </c>
      <c r="E16" s="47">
        <f xml:space="preserve"> C16</f>
        <v>34</v>
      </c>
      <c r="F16" s="48" t="s">
        <v>3</v>
      </c>
      <c r="G16" s="45"/>
    </row>
    <row r="17" spans="1:7" ht="12.75" customHeight="1">
      <c r="A17" s="45" t="s">
        <v>8</v>
      </c>
      <c r="B17" s="47">
        <v>28</v>
      </c>
      <c r="C17" s="47">
        <v>28</v>
      </c>
      <c r="D17" s="47"/>
      <c r="E17" s="47">
        <v>28</v>
      </c>
      <c r="F17" s="48" t="s">
        <v>55</v>
      </c>
      <c r="G17" s="45"/>
    </row>
    <row r="18" spans="1:7" ht="12.75" customHeight="1">
      <c r="A18" s="45" t="s">
        <v>184</v>
      </c>
      <c r="B18" s="47" t="s">
        <v>63</v>
      </c>
      <c r="C18" s="56">
        <v>41.66</v>
      </c>
      <c r="D18" s="47">
        <v>0</v>
      </c>
      <c r="E18" s="56">
        <f xml:space="preserve"> C18 + D18</f>
        <v>41.66</v>
      </c>
      <c r="F18" s="52" t="s">
        <v>1</v>
      </c>
      <c r="G18" s="45"/>
    </row>
    <row r="19" spans="1:7" ht="12.75" customHeight="1">
      <c r="A19" s="45" t="s">
        <v>185</v>
      </c>
      <c r="B19" s="47" t="s">
        <v>67</v>
      </c>
      <c r="C19" s="47">
        <v>40.481171548117153</v>
      </c>
      <c r="D19" s="47">
        <v>16.317991631799163</v>
      </c>
      <c r="E19" s="47">
        <f xml:space="preserve"> C19 + D19</f>
        <v>56.79916317991632</v>
      </c>
      <c r="F19" s="52" t="s">
        <v>3</v>
      </c>
      <c r="G19" s="45"/>
    </row>
    <row r="20" spans="1:7" ht="12.75" customHeight="1">
      <c r="A20" s="45" t="s">
        <v>29</v>
      </c>
      <c r="B20" s="47">
        <v>35</v>
      </c>
      <c r="C20" s="47">
        <v>35</v>
      </c>
      <c r="D20" s="47">
        <v>0</v>
      </c>
      <c r="E20" s="47">
        <f xml:space="preserve"> C20 + D20</f>
        <v>35</v>
      </c>
      <c r="F20" s="52" t="s">
        <v>54</v>
      </c>
      <c r="G20" s="45"/>
    </row>
    <row r="21" spans="1:7" ht="15">
      <c r="A21" s="45" t="s">
        <v>186</v>
      </c>
      <c r="B21" s="47">
        <v>18</v>
      </c>
      <c r="C21" s="47">
        <v>18</v>
      </c>
      <c r="D21" s="47">
        <v>0</v>
      </c>
      <c r="E21" s="47">
        <f xml:space="preserve"> C21 + D21</f>
        <v>18</v>
      </c>
      <c r="F21" s="52" t="s">
        <v>1</v>
      </c>
      <c r="G21" s="45"/>
    </row>
    <row r="22" spans="1:7" ht="13">
      <c r="A22" s="45" t="s">
        <v>9</v>
      </c>
      <c r="B22" s="47" t="s">
        <v>55</v>
      </c>
      <c r="C22" s="47" t="s">
        <v>55</v>
      </c>
      <c r="D22" s="47" t="s">
        <v>55</v>
      </c>
      <c r="E22" s="47" t="s">
        <v>55</v>
      </c>
      <c r="F22" s="52" t="s">
        <v>55</v>
      </c>
      <c r="G22" s="45"/>
    </row>
    <row r="23" spans="1:7" ht="13">
      <c r="A23" s="53" t="s">
        <v>10</v>
      </c>
      <c r="B23" s="47">
        <v>36</v>
      </c>
      <c r="C23" s="47">
        <v>36</v>
      </c>
      <c r="D23" s="47">
        <v>0</v>
      </c>
      <c r="E23" s="47">
        <f xml:space="preserve"> C23 + D23</f>
        <v>36</v>
      </c>
      <c r="F23" s="52" t="s">
        <v>1</v>
      </c>
      <c r="G23" s="53"/>
    </row>
    <row r="24" spans="1:7" ht="15">
      <c r="A24" s="45" t="s">
        <v>153</v>
      </c>
      <c r="B24" s="47" t="s">
        <v>66</v>
      </c>
      <c r="C24" s="47">
        <v>53.2</v>
      </c>
      <c r="D24" s="47">
        <v>0</v>
      </c>
      <c r="E24" s="47">
        <f xml:space="preserve"> C24 + D24</f>
        <v>53.2</v>
      </c>
      <c r="F24" s="52" t="s">
        <v>1</v>
      </c>
      <c r="G24" s="45"/>
    </row>
    <row r="25" spans="1:7" ht="13">
      <c r="A25" s="45" t="s">
        <v>11</v>
      </c>
      <c r="B25" s="47">
        <v>37.5</v>
      </c>
      <c r="C25" s="47" t="s">
        <v>55</v>
      </c>
      <c r="D25" s="47" t="s">
        <v>65</v>
      </c>
      <c r="E25" s="47">
        <v>49.98</v>
      </c>
      <c r="F25" s="52" t="s">
        <v>1</v>
      </c>
      <c r="G25" s="45"/>
    </row>
    <row r="26" spans="1:7" ht="13">
      <c r="A26" s="45" t="s">
        <v>12</v>
      </c>
      <c r="B26" s="47" t="s">
        <v>55</v>
      </c>
      <c r="C26" s="47" t="s">
        <v>55</v>
      </c>
      <c r="D26" s="47" t="s">
        <v>55</v>
      </c>
      <c r="E26" s="47" t="s">
        <v>55</v>
      </c>
      <c r="F26" s="52" t="s">
        <v>55</v>
      </c>
      <c r="G26" s="45"/>
    </row>
    <row r="27" spans="1:7" ht="12.75" customHeight="1">
      <c r="A27" s="45" t="s">
        <v>13</v>
      </c>
      <c r="B27" s="54" t="s">
        <v>64</v>
      </c>
      <c r="C27" s="47" t="s">
        <v>55</v>
      </c>
      <c r="D27" s="47" t="s">
        <v>55</v>
      </c>
      <c r="E27" s="47" t="s">
        <v>55</v>
      </c>
      <c r="F27" s="52" t="s">
        <v>55</v>
      </c>
      <c r="G27" s="45"/>
    </row>
    <row r="28" spans="1:7" ht="13">
      <c r="A28" s="45" t="s">
        <v>14</v>
      </c>
      <c r="B28" s="47">
        <v>34</v>
      </c>
      <c r="C28" s="47">
        <v>34</v>
      </c>
      <c r="D28" s="47">
        <v>0</v>
      </c>
      <c r="E28" s="47">
        <f xml:space="preserve"> C28 + D28</f>
        <v>34</v>
      </c>
      <c r="F28" s="52" t="s">
        <v>1</v>
      </c>
      <c r="G28" s="45"/>
    </row>
    <row r="29" spans="1:7" ht="13.5" customHeight="1">
      <c r="A29" s="45" t="s">
        <v>15</v>
      </c>
      <c r="B29" s="47">
        <v>35</v>
      </c>
      <c r="C29" s="47">
        <v>35</v>
      </c>
      <c r="D29" s="47">
        <v>0</v>
      </c>
      <c r="E29" s="47">
        <v>35</v>
      </c>
      <c r="F29" s="52" t="s">
        <v>1</v>
      </c>
      <c r="G29" s="45"/>
    </row>
    <row r="30" spans="1:7" ht="13.5" customHeight="1">
      <c r="A30" s="45" t="s">
        <v>166</v>
      </c>
      <c r="B30" s="47">
        <v>33</v>
      </c>
      <c r="C30" s="47">
        <v>33</v>
      </c>
      <c r="D30" s="47">
        <v>0</v>
      </c>
      <c r="E30" s="47">
        <f xml:space="preserve"> C30 + D30</f>
        <v>33</v>
      </c>
      <c r="F30" s="52" t="s">
        <v>3</v>
      </c>
      <c r="G30" s="45"/>
    </row>
    <row r="31" spans="1:7" ht="13">
      <c r="A31" s="45" t="s">
        <v>16</v>
      </c>
      <c r="B31" s="47">
        <v>21.25</v>
      </c>
      <c r="C31" s="47">
        <v>21.25</v>
      </c>
      <c r="D31" s="47">
        <v>6.75</v>
      </c>
      <c r="E31" s="47">
        <v>28</v>
      </c>
      <c r="F31" s="52" t="s">
        <v>1</v>
      </c>
      <c r="G31" s="45"/>
    </row>
    <row r="32" spans="1:7" ht="13">
      <c r="A32" s="45" t="s">
        <v>33</v>
      </c>
      <c r="B32" s="47">
        <v>38</v>
      </c>
      <c r="C32" s="47">
        <v>38</v>
      </c>
      <c r="D32" s="47">
        <v>0</v>
      </c>
      <c r="E32" s="47">
        <f xml:space="preserve"> C32 + D32</f>
        <v>38</v>
      </c>
      <c r="F32" s="52" t="s">
        <v>3</v>
      </c>
      <c r="G32" s="45"/>
    </row>
    <row r="33" spans="1:7" ht="12.75" customHeight="1">
      <c r="A33" s="45" t="s">
        <v>17</v>
      </c>
      <c r="B33" s="47">
        <v>34</v>
      </c>
      <c r="C33" s="47">
        <v>34</v>
      </c>
      <c r="D33" s="47">
        <v>3.4</v>
      </c>
      <c r="E33" s="47">
        <v>37.4</v>
      </c>
      <c r="F33" s="52" t="s">
        <v>1</v>
      </c>
      <c r="G33" s="45"/>
    </row>
    <row r="34" spans="1:7" ht="12.75" customHeight="1">
      <c r="A34" s="45" t="s">
        <v>18</v>
      </c>
      <c r="B34" s="47">
        <v>40</v>
      </c>
      <c r="C34" s="47">
        <v>40</v>
      </c>
      <c r="D34" s="47">
        <v>0</v>
      </c>
      <c r="E34" s="47">
        <v>40</v>
      </c>
      <c r="F34" s="52" t="s">
        <v>1</v>
      </c>
      <c r="G34" s="45"/>
    </row>
    <row r="35" spans="1:7" ht="13">
      <c r="A35" s="45" t="s">
        <v>19</v>
      </c>
      <c r="B35" s="47">
        <v>35</v>
      </c>
      <c r="C35" s="47">
        <v>35</v>
      </c>
      <c r="D35" s="47">
        <v>0</v>
      </c>
      <c r="E35" s="47">
        <f xml:space="preserve"> C35 + D35</f>
        <v>35</v>
      </c>
      <c r="F35" s="52" t="s">
        <v>1</v>
      </c>
      <c r="G35" s="45"/>
    </row>
    <row r="36" spans="1:7" ht="13">
      <c r="A36" s="45" t="s">
        <v>20</v>
      </c>
      <c r="B36" s="47">
        <v>28</v>
      </c>
      <c r="C36" s="47">
        <v>28</v>
      </c>
      <c r="D36" s="47">
        <v>0</v>
      </c>
      <c r="E36" s="47">
        <f xml:space="preserve"> C36 + D36</f>
        <v>28</v>
      </c>
      <c r="F36" s="52" t="s">
        <v>3</v>
      </c>
      <c r="G36" s="45"/>
    </row>
    <row r="37" spans="1:7" ht="15">
      <c r="A37" s="45" t="s">
        <v>188</v>
      </c>
      <c r="B37" s="47">
        <v>9.8000000000000007</v>
      </c>
      <c r="C37" s="56">
        <f>100*B37/(100+B37+12*(108/100+130/100+12/100))</f>
        <v>7.0100143061516453</v>
      </c>
      <c r="D37" s="56">
        <f>100*(12*(108/100+130/100+12/100))/(100+9.8+12*(108/100+130/100+12/100))</f>
        <v>21.459227467811157</v>
      </c>
      <c r="E37" s="47">
        <f xml:space="preserve"> C37 + D37</f>
        <v>28.469241773962803</v>
      </c>
      <c r="F37" s="52" t="s">
        <v>3</v>
      </c>
      <c r="G37" s="57"/>
    </row>
    <row r="38" spans="1:7" ht="13.5" customHeight="1">
      <c r="A38" s="45" t="s">
        <v>21</v>
      </c>
      <c r="B38" s="47" t="s">
        <v>55</v>
      </c>
      <c r="C38" s="47" t="s">
        <v>55</v>
      </c>
      <c r="D38" s="47" t="s">
        <v>55</v>
      </c>
      <c r="E38" s="47" t="s">
        <v>55</v>
      </c>
      <c r="F38" s="52" t="s">
        <v>55</v>
      </c>
      <c r="G38" s="45"/>
    </row>
    <row r="39" spans="1:7" ht="15">
      <c r="A39" s="45" t="s">
        <v>189</v>
      </c>
      <c r="B39" s="47">
        <v>31</v>
      </c>
      <c r="C39" s="47">
        <v>31</v>
      </c>
      <c r="D39" s="47">
        <v>0</v>
      </c>
      <c r="E39" s="47">
        <f xml:space="preserve"> C39 + D39</f>
        <v>31</v>
      </c>
      <c r="F39" s="52" t="s">
        <v>1</v>
      </c>
      <c r="G39" s="45"/>
    </row>
    <row r="40" spans="1:7" ht="12.75" customHeight="1">
      <c r="A40" s="45" t="s">
        <v>190</v>
      </c>
      <c r="B40" s="47">
        <v>35</v>
      </c>
      <c r="C40" s="47">
        <v>32.602499999999999</v>
      </c>
      <c r="D40" s="56">
        <v>6.85</v>
      </c>
      <c r="E40" s="56">
        <f>C40+D40</f>
        <v>39.452500000000001</v>
      </c>
      <c r="F40" s="52" t="s">
        <v>1</v>
      </c>
      <c r="G40" s="45"/>
    </row>
    <row r="41" spans="1:7" ht="12.75" customHeight="1" thickBot="1">
      <c r="A41" s="42"/>
      <c r="B41" s="42"/>
      <c r="C41" s="42"/>
      <c r="D41" s="42"/>
      <c r="E41" s="59"/>
      <c r="F41" s="42" t="s">
        <v>3</v>
      </c>
    </row>
    <row r="42" spans="1:7" ht="12.75" customHeight="1">
      <c r="E42" s="47"/>
    </row>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6" priority="1" stopIfTrue="1" operator="equal">
      <formula>0</formula>
    </cfRule>
  </conditionalFormatting>
  <printOptions horizontalCentered="1" verticalCentered="1"/>
  <pageMargins left="0.25" right="0.25" top="0.75" bottom="0.75" header="0.3" footer="0.3"/>
  <pageSetup paperSize="9" scale="76" orientation="portrait"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104"/>
  <sheetViews>
    <sheetView zoomScaleNormal="100" workbookViewId="0">
      <selection activeCell="F41" sqref="F41"/>
    </sheetView>
  </sheetViews>
  <sheetFormatPr defaultColWidth="16.453125" defaultRowHeight="12.5"/>
  <cols>
    <col min="1" max="1" width="17.08984375" style="40" customWidth="1"/>
    <col min="2" max="2" width="16.90625" style="40" customWidth="1"/>
    <col min="3" max="3" width="16.453125" style="40" customWidth="1"/>
    <col min="4" max="4" width="16.36328125" style="40" customWidth="1"/>
    <col min="5" max="5" width="11.3632812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191</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49"/>
    </row>
    <row r="6" spans="1:8" ht="12.75" customHeight="1">
      <c r="A6" s="44"/>
      <c r="B6" s="149"/>
      <c r="C6" s="149"/>
      <c r="D6" s="149"/>
      <c r="E6" s="149"/>
      <c r="F6" s="149"/>
    </row>
    <row r="7" spans="1:8" ht="12.75" customHeight="1">
      <c r="B7" s="149"/>
      <c r="C7" s="149"/>
      <c r="D7" s="149"/>
      <c r="E7" s="149"/>
      <c r="F7" s="149"/>
    </row>
    <row r="8" spans="1:8" ht="12.75" customHeight="1">
      <c r="A8" s="45" t="s">
        <v>0</v>
      </c>
      <c r="B8" s="149"/>
      <c r="C8" s="149"/>
      <c r="D8" s="149"/>
      <c r="E8" s="149"/>
      <c r="F8" s="149"/>
    </row>
    <row r="9" spans="1:8" ht="12.75" customHeight="1">
      <c r="A9" s="46"/>
      <c r="B9" s="150"/>
      <c r="C9" s="150"/>
      <c r="D9" s="150"/>
      <c r="E9" s="150"/>
      <c r="F9" s="150"/>
    </row>
    <row r="10" spans="1:8" ht="12.75" customHeight="1">
      <c r="E10" s="47"/>
    </row>
    <row r="11" spans="1:8" ht="12.75" customHeight="1">
      <c r="A11" s="45" t="s">
        <v>110</v>
      </c>
      <c r="B11" s="47">
        <v>36</v>
      </c>
      <c r="C11" s="47">
        <v>36</v>
      </c>
      <c r="D11" s="47">
        <v>0</v>
      </c>
      <c r="E11" s="47">
        <v>36</v>
      </c>
      <c r="F11" s="48" t="s">
        <v>1</v>
      </c>
      <c r="G11" s="45"/>
    </row>
    <row r="12" spans="1:8" ht="13">
      <c r="A12" s="45" t="s">
        <v>2</v>
      </c>
      <c r="B12" s="47">
        <v>34</v>
      </c>
      <c r="C12" s="47">
        <v>34</v>
      </c>
      <c r="D12" s="47">
        <v>0</v>
      </c>
      <c r="E12" s="47">
        <v>34</v>
      </c>
      <c r="F12" s="48" t="s">
        <v>3</v>
      </c>
      <c r="G12" s="45"/>
      <c r="H12" s="49"/>
    </row>
    <row r="13" spans="1:8" ht="13">
      <c r="A13" s="45" t="s">
        <v>4</v>
      </c>
      <c r="B13" s="47" t="s">
        <v>24</v>
      </c>
      <c r="C13" s="47">
        <v>40.17</v>
      </c>
      <c r="D13" s="47">
        <v>0</v>
      </c>
      <c r="E13" s="47">
        <v>40.17</v>
      </c>
      <c r="F13" s="48" t="s">
        <v>1</v>
      </c>
      <c r="G13" s="45"/>
    </row>
    <row r="14" spans="1:8" ht="13">
      <c r="A14" s="45" t="s">
        <v>5</v>
      </c>
      <c r="B14" s="47" t="s">
        <v>38</v>
      </c>
      <c r="C14" s="56">
        <v>29.12</v>
      </c>
      <c r="D14" s="47">
        <v>13.82</v>
      </c>
      <c r="E14" s="56">
        <f>+C14+D14</f>
        <v>42.94</v>
      </c>
      <c r="F14" s="48" t="s">
        <v>1</v>
      </c>
      <c r="G14" s="45"/>
    </row>
    <row r="15" spans="1:8" s="51" customFormat="1" ht="13">
      <c r="A15" s="50" t="s">
        <v>6</v>
      </c>
      <c r="B15" s="47">
        <v>39</v>
      </c>
      <c r="C15" s="47">
        <v>39</v>
      </c>
      <c r="D15" s="47">
        <v>0</v>
      </c>
      <c r="E15" s="47">
        <v>39</v>
      </c>
      <c r="F15" s="48" t="s">
        <v>1</v>
      </c>
      <c r="G15" s="50"/>
    </row>
    <row r="16" spans="1:8" ht="13">
      <c r="A16" s="45" t="s">
        <v>7</v>
      </c>
      <c r="B16" s="47">
        <v>34</v>
      </c>
      <c r="C16" s="47">
        <v>34</v>
      </c>
      <c r="D16" s="47" t="s">
        <v>60</v>
      </c>
      <c r="E16" s="47">
        <v>34</v>
      </c>
      <c r="F16" s="48" t="s">
        <v>3</v>
      </c>
      <c r="G16" s="45"/>
    </row>
    <row r="17" spans="1:7" ht="12.75" customHeight="1">
      <c r="A17" s="45" t="s">
        <v>8</v>
      </c>
      <c r="B17" s="47">
        <v>28</v>
      </c>
      <c r="C17" s="47">
        <v>28</v>
      </c>
      <c r="D17" s="47"/>
      <c r="E17" s="47">
        <v>28</v>
      </c>
      <c r="F17" s="48" t="s">
        <v>55</v>
      </c>
      <c r="G17" s="45"/>
    </row>
    <row r="18" spans="1:7" ht="12.75" customHeight="1">
      <c r="A18" s="45" t="s">
        <v>184</v>
      </c>
      <c r="B18" s="47" t="s">
        <v>69</v>
      </c>
      <c r="C18" s="56">
        <v>36.659999999999997</v>
      </c>
      <c r="D18" s="47">
        <v>0</v>
      </c>
      <c r="E18" s="56">
        <v>36.659999999999997</v>
      </c>
      <c r="F18" s="52" t="s">
        <v>1</v>
      </c>
      <c r="G18" s="45"/>
    </row>
    <row r="19" spans="1:7" ht="12.75" customHeight="1">
      <c r="A19" s="45" t="s">
        <v>185</v>
      </c>
      <c r="B19" s="47" t="s">
        <v>67</v>
      </c>
      <c r="C19" s="47">
        <v>41.346153846153847</v>
      </c>
      <c r="D19" s="47">
        <v>14.529914529914532</v>
      </c>
      <c r="E19" s="47">
        <v>55.876068376068375</v>
      </c>
      <c r="F19" s="52" t="s">
        <v>3</v>
      </c>
      <c r="G19" s="45"/>
    </row>
    <row r="20" spans="1:7" ht="12.75" customHeight="1">
      <c r="A20" s="45" t="s">
        <v>29</v>
      </c>
      <c r="B20" s="47">
        <v>35</v>
      </c>
      <c r="C20" s="47">
        <v>35</v>
      </c>
      <c r="D20" s="47">
        <v>0</v>
      </c>
      <c r="E20" s="47">
        <v>35</v>
      </c>
      <c r="F20" s="52" t="s">
        <v>54</v>
      </c>
      <c r="G20" s="45"/>
    </row>
    <row r="21" spans="1:7" ht="15">
      <c r="A21" s="45" t="s">
        <v>186</v>
      </c>
      <c r="B21" s="47">
        <v>18</v>
      </c>
      <c r="C21" s="47">
        <v>18</v>
      </c>
      <c r="D21" s="47">
        <v>0</v>
      </c>
      <c r="E21" s="47">
        <v>18</v>
      </c>
      <c r="F21" s="52" t="s">
        <v>3</v>
      </c>
      <c r="G21" s="45"/>
    </row>
    <row r="22" spans="1:7" ht="13">
      <c r="A22" s="45" t="s">
        <v>9</v>
      </c>
      <c r="B22" s="47" t="s">
        <v>55</v>
      </c>
      <c r="C22" s="47" t="s">
        <v>55</v>
      </c>
      <c r="D22" s="47" t="s">
        <v>55</v>
      </c>
      <c r="E22" s="47" t="s">
        <v>55</v>
      </c>
      <c r="F22" s="52" t="s">
        <v>55</v>
      </c>
      <c r="G22" s="45"/>
    </row>
    <row r="23" spans="1:7" ht="13">
      <c r="A23" s="53" t="s">
        <v>10</v>
      </c>
      <c r="B23" s="47">
        <v>36</v>
      </c>
      <c r="C23" s="47">
        <v>36</v>
      </c>
      <c r="D23" s="47">
        <v>0</v>
      </c>
      <c r="E23" s="47">
        <v>36</v>
      </c>
      <c r="F23" s="52" t="s">
        <v>1</v>
      </c>
      <c r="G23" s="53"/>
    </row>
    <row r="24" spans="1:7" ht="15">
      <c r="A24" s="45" t="s">
        <v>153</v>
      </c>
      <c r="B24" s="47" t="s">
        <v>66</v>
      </c>
      <c r="C24" s="47">
        <v>53.2</v>
      </c>
      <c r="D24" s="47">
        <v>0</v>
      </c>
      <c r="E24" s="47">
        <v>53.2</v>
      </c>
      <c r="F24" s="52" t="s">
        <v>3</v>
      </c>
      <c r="G24" s="45"/>
    </row>
    <row r="25" spans="1:7" ht="13">
      <c r="A25" s="45" t="s">
        <v>11</v>
      </c>
      <c r="B25" s="47">
        <v>37.5</v>
      </c>
      <c r="C25" s="47" t="s">
        <v>55</v>
      </c>
      <c r="D25" s="47" t="s">
        <v>65</v>
      </c>
      <c r="E25" s="47">
        <v>49.98</v>
      </c>
      <c r="F25" s="52" t="s">
        <v>1</v>
      </c>
      <c r="G25" s="45"/>
    </row>
    <row r="26" spans="1:7" ht="13">
      <c r="A26" s="45" t="s">
        <v>12</v>
      </c>
      <c r="B26" s="47" t="s">
        <v>55</v>
      </c>
      <c r="C26" s="47" t="s">
        <v>55</v>
      </c>
      <c r="D26" s="47" t="s">
        <v>55</v>
      </c>
      <c r="E26" s="47" t="s">
        <v>55</v>
      </c>
      <c r="F26" s="52" t="s">
        <v>55</v>
      </c>
      <c r="G26" s="45"/>
    </row>
    <row r="27" spans="1:7" ht="12.75" customHeight="1">
      <c r="A27" s="45" t="s">
        <v>13</v>
      </c>
      <c r="B27" s="54" t="s">
        <v>68</v>
      </c>
      <c r="C27" s="47" t="s">
        <v>55</v>
      </c>
      <c r="D27" s="47" t="s">
        <v>55</v>
      </c>
      <c r="E27" s="47" t="s">
        <v>55</v>
      </c>
      <c r="F27" s="52" t="s">
        <v>55</v>
      </c>
      <c r="G27" s="45"/>
    </row>
    <row r="28" spans="1:7" ht="13">
      <c r="A28" s="45" t="s">
        <v>14</v>
      </c>
      <c r="B28" s="47">
        <v>34</v>
      </c>
      <c r="C28" s="47">
        <v>34</v>
      </c>
      <c r="D28" s="47">
        <v>0</v>
      </c>
      <c r="E28" s="47">
        <v>34</v>
      </c>
      <c r="F28" s="52" t="s">
        <v>1</v>
      </c>
      <c r="G28" s="45"/>
    </row>
    <row r="29" spans="1:7" ht="13.5" customHeight="1">
      <c r="A29" s="45" t="s">
        <v>15</v>
      </c>
      <c r="B29" s="47">
        <v>35</v>
      </c>
      <c r="C29" s="47">
        <v>35</v>
      </c>
      <c r="D29" s="47">
        <v>0</v>
      </c>
      <c r="E29" s="47">
        <v>35</v>
      </c>
      <c r="F29" s="52" t="s">
        <v>1</v>
      </c>
      <c r="G29" s="45"/>
    </row>
    <row r="30" spans="1:7" ht="13.5" customHeight="1">
      <c r="A30" s="45" t="s">
        <v>166</v>
      </c>
      <c r="B30" s="47">
        <v>33</v>
      </c>
      <c r="C30" s="47">
        <v>33</v>
      </c>
      <c r="D30" s="47">
        <v>0</v>
      </c>
      <c r="E30" s="47">
        <v>33</v>
      </c>
      <c r="F30" s="52" t="s">
        <v>3</v>
      </c>
      <c r="G30" s="45"/>
    </row>
    <row r="31" spans="1:7" ht="13">
      <c r="A31" s="45" t="s">
        <v>16</v>
      </c>
      <c r="B31" s="47">
        <v>20.75</v>
      </c>
      <c r="C31" s="47">
        <v>20.75</v>
      </c>
      <c r="D31" s="47">
        <v>7.25</v>
      </c>
      <c r="E31" s="47">
        <v>28</v>
      </c>
      <c r="F31" s="52" t="s">
        <v>1</v>
      </c>
      <c r="G31" s="45"/>
    </row>
    <row r="32" spans="1:7" ht="13">
      <c r="A32" s="45" t="s">
        <v>33</v>
      </c>
      <c r="B32" s="47">
        <v>40</v>
      </c>
      <c r="C32" s="47">
        <v>40</v>
      </c>
      <c r="D32" s="47">
        <v>0</v>
      </c>
      <c r="E32" s="47">
        <v>40</v>
      </c>
      <c r="F32" s="52" t="s">
        <v>3</v>
      </c>
      <c r="G32" s="45"/>
    </row>
    <row r="33" spans="1:7" ht="12.75" customHeight="1">
      <c r="A33" s="45" t="s">
        <v>17</v>
      </c>
      <c r="B33" s="47">
        <v>36</v>
      </c>
      <c r="C33" s="47">
        <v>36</v>
      </c>
      <c r="D33" s="47">
        <v>3.6</v>
      </c>
      <c r="E33" s="47">
        <v>39.6</v>
      </c>
      <c r="F33" s="52" t="s">
        <v>1</v>
      </c>
      <c r="G33" s="45"/>
    </row>
    <row r="34" spans="1:7" ht="12.75" customHeight="1">
      <c r="A34" s="45" t="s">
        <v>18</v>
      </c>
      <c r="B34" s="47">
        <v>40</v>
      </c>
      <c r="C34" s="47">
        <v>40</v>
      </c>
      <c r="D34" s="47">
        <v>0</v>
      </c>
      <c r="E34" s="47">
        <v>40</v>
      </c>
      <c r="F34" s="52" t="s">
        <v>1</v>
      </c>
      <c r="G34" s="45"/>
    </row>
    <row r="35" spans="1:7" ht="13">
      <c r="A35" s="45" t="s">
        <v>19</v>
      </c>
      <c r="B35" s="47">
        <v>35</v>
      </c>
      <c r="C35" s="47">
        <v>35</v>
      </c>
      <c r="D35" s="47">
        <v>0</v>
      </c>
      <c r="E35" s="47">
        <v>35</v>
      </c>
      <c r="F35" s="52" t="s">
        <v>54</v>
      </c>
      <c r="G35" s="45"/>
    </row>
    <row r="36" spans="1:7" ht="13">
      <c r="A36" s="45" t="s">
        <v>20</v>
      </c>
      <c r="B36" s="47">
        <v>28</v>
      </c>
      <c r="C36" s="47">
        <v>28</v>
      </c>
      <c r="D36" s="47">
        <v>0</v>
      </c>
      <c r="E36" s="47">
        <v>28</v>
      </c>
      <c r="F36" s="52" t="s">
        <v>3</v>
      </c>
      <c r="G36" s="45"/>
    </row>
    <row r="37" spans="1:7" ht="15">
      <c r="A37" s="45" t="s">
        <v>188</v>
      </c>
      <c r="B37" s="47">
        <v>9.8000000000000007</v>
      </c>
      <c r="C37" s="56">
        <v>7.0100143061516453</v>
      </c>
      <c r="D37" s="56">
        <v>21.459227467811157</v>
      </c>
      <c r="E37" s="55">
        <v>28.469241773962803</v>
      </c>
      <c r="F37" s="52" t="s">
        <v>3</v>
      </c>
      <c r="G37" s="57"/>
    </row>
    <row r="38" spans="1:7" ht="13.5" customHeight="1">
      <c r="A38" s="45" t="s">
        <v>21</v>
      </c>
      <c r="B38" s="47" t="s">
        <v>55</v>
      </c>
      <c r="C38" s="47" t="s">
        <v>55</v>
      </c>
      <c r="D38" s="47" t="s">
        <v>55</v>
      </c>
      <c r="E38" s="47" t="s">
        <v>55</v>
      </c>
      <c r="F38" s="52" t="s">
        <v>55</v>
      </c>
      <c r="G38" s="45"/>
    </row>
    <row r="39" spans="1:7" ht="15">
      <c r="A39" s="45" t="s">
        <v>189</v>
      </c>
      <c r="B39" s="47">
        <v>33</v>
      </c>
      <c r="C39" s="47">
        <v>33</v>
      </c>
      <c r="D39" s="47">
        <v>0</v>
      </c>
      <c r="E39" s="47">
        <v>33</v>
      </c>
      <c r="F39" s="52" t="s">
        <v>1</v>
      </c>
      <c r="G39" s="45"/>
    </row>
    <row r="40" spans="1:7" ht="12.75" customHeight="1">
      <c r="A40" s="45" t="s">
        <v>190</v>
      </c>
      <c r="B40" s="47">
        <v>35</v>
      </c>
      <c r="C40" s="47">
        <v>32.560499999999998</v>
      </c>
      <c r="D40" s="56">
        <v>6.97</v>
      </c>
      <c r="E40" s="56">
        <v>39.530499999999996</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5" priority="1" stopIfTrue="1" operator="equal">
      <formula>0</formula>
    </cfRule>
  </conditionalFormatting>
  <printOptions horizontalCentered="1" verticalCentered="1"/>
  <pageMargins left="0.25" right="0.25" top="0.75" bottom="0.75" header="0.3" footer="0.3"/>
  <pageSetup paperSize="9" scale="76" orientation="portrait"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104"/>
  <sheetViews>
    <sheetView zoomScaleNormal="100" workbookViewId="0">
      <selection activeCell="F41" sqref="F41"/>
    </sheetView>
  </sheetViews>
  <sheetFormatPr defaultColWidth="16.453125" defaultRowHeight="12.5"/>
  <cols>
    <col min="1" max="1" width="17.90625" style="40" customWidth="1"/>
    <col min="2" max="2" width="16.90625" style="40" customWidth="1"/>
    <col min="3" max="3" width="16.453125" style="40" customWidth="1"/>
    <col min="4" max="4" width="16.36328125" style="40" customWidth="1"/>
    <col min="5" max="5" width="13.0898437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187</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49"/>
    </row>
    <row r="6" spans="1:8" ht="12.75" customHeight="1">
      <c r="A6" s="44"/>
      <c r="B6" s="149"/>
      <c r="C6" s="149"/>
      <c r="D6" s="149"/>
      <c r="E6" s="149"/>
      <c r="F6" s="149"/>
    </row>
    <row r="7" spans="1:8" ht="12.75" customHeight="1">
      <c r="B7" s="149"/>
      <c r="C7" s="149"/>
      <c r="D7" s="149"/>
      <c r="E7" s="149"/>
      <c r="F7" s="149"/>
    </row>
    <row r="8" spans="1:8" ht="12.75" customHeight="1">
      <c r="A8" s="45" t="s">
        <v>0</v>
      </c>
      <c r="B8" s="149"/>
      <c r="C8" s="149"/>
      <c r="D8" s="149"/>
      <c r="E8" s="149"/>
      <c r="F8" s="149"/>
    </row>
    <row r="9" spans="1:8" ht="12.75" customHeight="1">
      <c r="A9" s="46"/>
      <c r="B9" s="150"/>
      <c r="C9" s="150"/>
      <c r="D9" s="150"/>
      <c r="E9" s="150"/>
      <c r="F9" s="150"/>
    </row>
    <row r="10" spans="1:8" ht="12.75" customHeight="1">
      <c r="E10" s="47"/>
    </row>
    <row r="11" spans="1:8" ht="12.75" customHeight="1">
      <c r="A11" s="45" t="s">
        <v>110</v>
      </c>
      <c r="B11" s="47">
        <v>36</v>
      </c>
      <c r="C11" s="47">
        <v>36</v>
      </c>
      <c r="D11" s="47">
        <v>0</v>
      </c>
      <c r="E11" s="47">
        <v>36</v>
      </c>
      <c r="F11" s="48" t="s">
        <v>1</v>
      </c>
      <c r="G11" s="45"/>
    </row>
    <row r="12" spans="1:8" ht="13">
      <c r="A12" s="45" t="s">
        <v>2</v>
      </c>
      <c r="B12" s="47">
        <v>34</v>
      </c>
      <c r="C12" s="47">
        <v>34</v>
      </c>
      <c r="D12" s="47">
        <v>0</v>
      </c>
      <c r="E12" s="47">
        <v>34</v>
      </c>
      <c r="F12" s="48" t="s">
        <v>3</v>
      </c>
      <c r="G12" s="45"/>
      <c r="H12" s="49"/>
    </row>
    <row r="13" spans="1:8" ht="13">
      <c r="A13" s="45" t="s">
        <v>4</v>
      </c>
      <c r="B13" s="47" t="s">
        <v>24</v>
      </c>
      <c r="C13" s="47">
        <v>40.17</v>
      </c>
      <c r="D13" s="47">
        <v>0</v>
      </c>
      <c r="E13" s="47">
        <v>40.17</v>
      </c>
      <c r="F13" s="48" t="s">
        <v>1</v>
      </c>
      <c r="G13" s="45"/>
    </row>
    <row r="14" spans="1:8" ht="13">
      <c r="A14" s="45" t="s">
        <v>5</v>
      </c>
      <c r="B14" s="56" t="s">
        <v>38</v>
      </c>
      <c r="C14" s="56">
        <v>29.12</v>
      </c>
      <c r="D14" s="47">
        <v>13.74</v>
      </c>
      <c r="E14" s="56">
        <f>+C14+D14</f>
        <v>42.86</v>
      </c>
      <c r="F14" s="48" t="s">
        <v>1</v>
      </c>
      <c r="G14" s="45"/>
    </row>
    <row r="15" spans="1:8" s="51" customFormat="1" ht="13">
      <c r="A15" s="50" t="s">
        <v>6</v>
      </c>
      <c r="B15" s="47">
        <v>41</v>
      </c>
      <c r="C15" s="47">
        <v>41</v>
      </c>
      <c r="D15" s="47">
        <v>0</v>
      </c>
      <c r="E15" s="47">
        <v>41</v>
      </c>
      <c r="F15" s="48" t="s">
        <v>1</v>
      </c>
      <c r="G15" s="50"/>
    </row>
    <row r="16" spans="1:8" ht="13">
      <c r="A16" s="45" t="s">
        <v>7</v>
      </c>
      <c r="B16" s="47">
        <v>34</v>
      </c>
      <c r="C16" s="47">
        <v>34</v>
      </c>
      <c r="D16" s="47" t="s">
        <v>60</v>
      </c>
      <c r="E16" s="47">
        <v>34</v>
      </c>
      <c r="F16" s="48" t="s">
        <v>3</v>
      </c>
      <c r="G16" s="45"/>
    </row>
    <row r="17" spans="1:7" ht="12.75" customHeight="1">
      <c r="A17" s="45" t="s">
        <v>8</v>
      </c>
      <c r="B17" s="47">
        <v>25</v>
      </c>
      <c r="C17" s="47">
        <v>25</v>
      </c>
      <c r="D17" s="47"/>
      <c r="E17" s="47">
        <v>25</v>
      </c>
      <c r="F17" s="48" t="s">
        <v>55</v>
      </c>
      <c r="G17" s="45"/>
    </row>
    <row r="18" spans="1:7" ht="12.75" customHeight="1">
      <c r="A18" s="45" t="s">
        <v>184</v>
      </c>
      <c r="B18" s="47" t="s">
        <v>69</v>
      </c>
      <c r="C18" s="56">
        <v>36.659999999999997</v>
      </c>
      <c r="D18" s="47">
        <v>0</v>
      </c>
      <c r="E18" s="56">
        <v>36.659999999999997</v>
      </c>
      <c r="F18" s="52" t="s">
        <v>1</v>
      </c>
      <c r="G18" s="45"/>
    </row>
    <row r="19" spans="1:7" ht="12.75" customHeight="1">
      <c r="A19" s="45" t="s">
        <v>185</v>
      </c>
      <c r="B19" s="47" t="s">
        <v>67</v>
      </c>
      <c r="C19" s="47">
        <v>42.065217391304344</v>
      </c>
      <c r="D19" s="47">
        <v>13.043478260869565</v>
      </c>
      <c r="E19" s="47">
        <v>55.108695652173907</v>
      </c>
      <c r="F19" s="52" t="s">
        <v>3</v>
      </c>
      <c r="G19" s="45"/>
    </row>
    <row r="20" spans="1:7" ht="12.75" customHeight="1">
      <c r="A20" s="45" t="s">
        <v>29</v>
      </c>
      <c r="B20" s="47">
        <v>35</v>
      </c>
      <c r="C20" s="47">
        <v>35</v>
      </c>
      <c r="D20" s="47">
        <v>0</v>
      </c>
      <c r="E20" s="47">
        <v>35</v>
      </c>
      <c r="F20" s="52" t="s">
        <v>54</v>
      </c>
      <c r="G20" s="45"/>
    </row>
    <row r="21" spans="1:7" ht="15">
      <c r="A21" s="45" t="s">
        <v>186</v>
      </c>
      <c r="B21" s="47">
        <v>18</v>
      </c>
      <c r="C21" s="47">
        <v>18</v>
      </c>
      <c r="D21" s="47">
        <v>0</v>
      </c>
      <c r="E21" s="47">
        <v>18</v>
      </c>
      <c r="F21" s="52" t="s">
        <v>3</v>
      </c>
      <c r="G21" s="45"/>
    </row>
    <row r="22" spans="1:7" ht="13">
      <c r="A22" s="45" t="s">
        <v>9</v>
      </c>
      <c r="B22" s="47" t="s">
        <v>55</v>
      </c>
      <c r="C22" s="47" t="s">
        <v>55</v>
      </c>
      <c r="D22" s="47" t="s">
        <v>55</v>
      </c>
      <c r="E22" s="47" t="s">
        <v>55</v>
      </c>
      <c r="F22" s="52" t="s">
        <v>55</v>
      </c>
      <c r="G22" s="45"/>
    </row>
    <row r="23" spans="1:7" ht="13">
      <c r="A23" s="53" t="s">
        <v>10</v>
      </c>
      <c r="B23" s="47">
        <v>38</v>
      </c>
      <c r="C23" s="47">
        <v>38</v>
      </c>
      <c r="D23" s="47">
        <v>0</v>
      </c>
      <c r="E23" s="47">
        <v>38</v>
      </c>
      <c r="F23" s="52" t="s">
        <v>1</v>
      </c>
      <c r="G23" s="53"/>
    </row>
    <row r="24" spans="1:7" ht="15">
      <c r="A24" s="45" t="s">
        <v>153</v>
      </c>
      <c r="B24" s="47" t="s">
        <v>66</v>
      </c>
      <c r="C24" s="47">
        <v>53.2</v>
      </c>
      <c r="D24" s="47">
        <v>0</v>
      </c>
      <c r="E24" s="47">
        <v>53.2</v>
      </c>
      <c r="F24" s="52" t="s">
        <v>3</v>
      </c>
      <c r="G24" s="45"/>
    </row>
    <row r="25" spans="1:7" ht="13">
      <c r="A25" s="45" t="s">
        <v>11</v>
      </c>
      <c r="B25" s="47">
        <v>37.5</v>
      </c>
      <c r="C25" s="47" t="s">
        <v>55</v>
      </c>
      <c r="D25" s="47" t="s">
        <v>65</v>
      </c>
      <c r="E25" s="47">
        <v>49.98</v>
      </c>
      <c r="F25" s="52" t="s">
        <v>1</v>
      </c>
      <c r="G25" s="45"/>
    </row>
    <row r="26" spans="1:7" ht="13">
      <c r="A26" s="45" t="s">
        <v>12</v>
      </c>
      <c r="B26" s="47" t="s">
        <v>55</v>
      </c>
      <c r="C26" s="47" t="s">
        <v>55</v>
      </c>
      <c r="D26" s="47" t="s">
        <v>55</v>
      </c>
      <c r="E26" s="47" t="s">
        <v>55</v>
      </c>
      <c r="F26" s="52" t="s">
        <v>55</v>
      </c>
      <c r="G26" s="45"/>
    </row>
    <row r="27" spans="1:7" ht="12.75" customHeight="1">
      <c r="A27" s="45" t="s">
        <v>13</v>
      </c>
      <c r="B27" s="54" t="s">
        <v>68</v>
      </c>
      <c r="C27" s="47" t="s">
        <v>55</v>
      </c>
      <c r="D27" s="47" t="s">
        <v>55</v>
      </c>
      <c r="E27" s="47" t="s">
        <v>55</v>
      </c>
      <c r="F27" s="52" t="s">
        <v>55</v>
      </c>
      <c r="G27" s="45"/>
    </row>
    <row r="28" spans="1:7" ht="13">
      <c r="A28" s="45" t="s">
        <v>14</v>
      </c>
      <c r="B28" s="47">
        <v>34</v>
      </c>
      <c r="C28" s="47">
        <v>34</v>
      </c>
      <c r="D28" s="47">
        <v>0</v>
      </c>
      <c r="E28" s="47">
        <v>34</v>
      </c>
      <c r="F28" s="52" t="s">
        <v>1</v>
      </c>
      <c r="G28" s="45"/>
    </row>
    <row r="29" spans="1:7" ht="13.5" customHeight="1">
      <c r="A29" s="45" t="s">
        <v>15</v>
      </c>
      <c r="B29" s="47">
        <v>35</v>
      </c>
      <c r="C29" s="47">
        <v>35</v>
      </c>
      <c r="D29" s="47">
        <v>0</v>
      </c>
      <c r="E29" s="47">
        <v>35</v>
      </c>
      <c r="F29" s="52" t="s">
        <v>1</v>
      </c>
      <c r="G29" s="45"/>
    </row>
    <row r="30" spans="1:7" ht="13.5" customHeight="1">
      <c r="A30" s="45" t="s">
        <v>166</v>
      </c>
      <c r="B30" s="47">
        <v>33</v>
      </c>
      <c r="C30" s="47">
        <v>33</v>
      </c>
      <c r="D30" s="47">
        <v>0</v>
      </c>
      <c r="E30" s="47">
        <v>33</v>
      </c>
      <c r="F30" s="52" t="s">
        <v>3</v>
      </c>
      <c r="G30" s="45"/>
    </row>
    <row r="31" spans="1:7" ht="13">
      <c r="A31" s="45" t="s">
        <v>16</v>
      </c>
      <c r="B31" s="47">
        <v>19.75</v>
      </c>
      <c r="C31" s="47">
        <v>19.75</v>
      </c>
      <c r="D31" s="47">
        <v>8.25</v>
      </c>
      <c r="E31" s="47">
        <v>28</v>
      </c>
      <c r="F31" s="52" t="s">
        <v>1</v>
      </c>
      <c r="G31" s="45"/>
    </row>
    <row r="32" spans="1:7" ht="13">
      <c r="A32" s="45" t="s">
        <v>33</v>
      </c>
      <c r="B32" s="47">
        <v>40</v>
      </c>
      <c r="C32" s="47">
        <v>40</v>
      </c>
      <c r="D32" s="47">
        <v>0</v>
      </c>
      <c r="E32" s="47">
        <v>40</v>
      </c>
      <c r="F32" s="52" t="s">
        <v>3</v>
      </c>
      <c r="G32" s="45"/>
    </row>
    <row r="33" spans="1:7" ht="12.75" customHeight="1">
      <c r="A33" s="45" t="s">
        <v>17</v>
      </c>
      <c r="B33" s="47">
        <v>36</v>
      </c>
      <c r="C33" s="47">
        <v>36</v>
      </c>
      <c r="D33" s="47">
        <v>3.6</v>
      </c>
      <c r="E33" s="47">
        <v>39.6</v>
      </c>
      <c r="F33" s="52" t="s">
        <v>1</v>
      </c>
      <c r="G33" s="45"/>
    </row>
    <row r="34" spans="1:7" ht="12.75" customHeight="1">
      <c r="A34" s="45" t="s">
        <v>18</v>
      </c>
      <c r="B34" s="47">
        <v>40</v>
      </c>
      <c r="C34" s="47">
        <v>40</v>
      </c>
      <c r="D34" s="47">
        <v>0</v>
      </c>
      <c r="E34" s="47">
        <v>40</v>
      </c>
      <c r="F34" s="52" t="s">
        <v>1</v>
      </c>
      <c r="G34" s="45"/>
    </row>
    <row r="35" spans="1:7" ht="13">
      <c r="A35" s="45" t="s">
        <v>19</v>
      </c>
      <c r="B35" s="47">
        <v>35</v>
      </c>
      <c r="C35" s="47">
        <v>35</v>
      </c>
      <c r="D35" s="47">
        <v>0</v>
      </c>
      <c r="E35" s="47">
        <v>35</v>
      </c>
      <c r="F35" s="52" t="s">
        <v>54</v>
      </c>
      <c r="G35" s="45"/>
    </row>
    <row r="36" spans="1:7" ht="13">
      <c r="A36" s="45" t="s">
        <v>20</v>
      </c>
      <c r="B36" s="47">
        <v>28</v>
      </c>
      <c r="C36" s="47">
        <v>28</v>
      </c>
      <c r="D36" s="47">
        <v>0</v>
      </c>
      <c r="E36" s="47">
        <v>28</v>
      </c>
      <c r="F36" s="52" t="s">
        <v>3</v>
      </c>
      <c r="G36" s="45"/>
    </row>
    <row r="37" spans="1:7" ht="15">
      <c r="A37" s="45" t="s">
        <v>188</v>
      </c>
      <c r="B37" s="47">
        <v>9.8000000000000007</v>
      </c>
      <c r="C37" s="56">
        <v>7.0100143061516453</v>
      </c>
      <c r="D37" s="56">
        <v>21.459227467811157</v>
      </c>
      <c r="E37" s="55">
        <v>28.469241773962803</v>
      </c>
      <c r="F37" s="52" t="s">
        <v>3</v>
      </c>
      <c r="G37" s="57"/>
    </row>
    <row r="38" spans="1:7" ht="13.5" customHeight="1">
      <c r="A38" s="45" t="s">
        <v>21</v>
      </c>
      <c r="B38" s="47" t="s">
        <v>55</v>
      </c>
      <c r="C38" s="47" t="s">
        <v>55</v>
      </c>
      <c r="D38" s="47" t="s">
        <v>55</v>
      </c>
      <c r="E38" s="47" t="s">
        <v>55</v>
      </c>
      <c r="F38" s="52" t="s">
        <v>55</v>
      </c>
      <c r="G38" s="45"/>
    </row>
    <row r="39" spans="1:7" ht="15">
      <c r="A39" s="45" t="s">
        <v>189</v>
      </c>
      <c r="B39" s="47">
        <v>33</v>
      </c>
      <c r="C39" s="47">
        <v>33</v>
      </c>
      <c r="D39" s="47">
        <v>0</v>
      </c>
      <c r="E39" s="47">
        <v>33</v>
      </c>
      <c r="F39" s="52" t="s">
        <v>1</v>
      </c>
      <c r="G39" s="45"/>
    </row>
    <row r="40" spans="1:7" ht="12.75" customHeight="1">
      <c r="A40" s="45" t="s">
        <v>190</v>
      </c>
      <c r="B40" s="47">
        <v>35</v>
      </c>
      <c r="C40" s="47">
        <v>32.518500000000003</v>
      </c>
      <c r="D40" s="56">
        <v>7.09</v>
      </c>
      <c r="E40" s="56">
        <v>39.608500000000006</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4" priority="1" stopIfTrue="1" operator="equal">
      <formula>0</formula>
    </cfRule>
  </conditionalFormatting>
  <printOptions horizontalCentered="1" verticalCentered="1"/>
  <pageMargins left="0.25" right="0.25" top="0.75" bottom="0.75" header="0.3" footer="0.3"/>
  <pageSetup paperSize="9" scale="77" orientation="portrait"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104"/>
  <sheetViews>
    <sheetView zoomScaleNormal="100" workbookViewId="0">
      <selection activeCell="F41" sqref="F41"/>
    </sheetView>
  </sheetViews>
  <sheetFormatPr defaultColWidth="16.453125" defaultRowHeight="12.5"/>
  <cols>
    <col min="1" max="2" width="16.90625" style="40" customWidth="1"/>
    <col min="3" max="3" width="16.453125" style="40" customWidth="1"/>
    <col min="4" max="4" width="16.36328125" style="40" customWidth="1"/>
    <col min="5" max="5" width="12.632812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183</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49"/>
    </row>
    <row r="6" spans="1:8" ht="12.75" customHeight="1">
      <c r="A6" s="44"/>
      <c r="B6" s="149"/>
      <c r="C6" s="149"/>
      <c r="D6" s="149"/>
      <c r="E6" s="149"/>
      <c r="F6" s="149"/>
    </row>
    <row r="7" spans="1:8" ht="12.75" customHeight="1">
      <c r="B7" s="149"/>
      <c r="C7" s="149"/>
      <c r="D7" s="149"/>
      <c r="E7" s="149"/>
      <c r="F7" s="149"/>
    </row>
    <row r="8" spans="1:8" ht="12.75" customHeight="1">
      <c r="A8" s="45" t="s">
        <v>0</v>
      </c>
      <c r="B8" s="149"/>
      <c r="C8" s="149"/>
      <c r="D8" s="149"/>
      <c r="E8" s="149"/>
      <c r="F8" s="149"/>
    </row>
    <row r="9" spans="1:8" ht="12.75" customHeight="1">
      <c r="A9" s="46"/>
      <c r="B9" s="150"/>
      <c r="C9" s="150"/>
      <c r="D9" s="150"/>
      <c r="E9" s="150"/>
      <c r="F9" s="150"/>
    </row>
    <row r="10" spans="1:8" ht="12.75" customHeight="1">
      <c r="E10" s="47"/>
    </row>
    <row r="11" spans="1:8" ht="12.75" customHeight="1">
      <c r="A11" s="45" t="s">
        <v>110</v>
      </c>
      <c r="B11" s="47">
        <v>33</v>
      </c>
      <c r="C11" s="47">
        <v>33</v>
      </c>
      <c r="D11" s="47">
        <v>0</v>
      </c>
      <c r="E11" s="47">
        <v>33</v>
      </c>
      <c r="F11" s="48" t="s">
        <v>1</v>
      </c>
      <c r="G11" s="45"/>
    </row>
    <row r="12" spans="1:8" ht="13">
      <c r="A12" s="45" t="s">
        <v>2</v>
      </c>
      <c r="B12" s="47">
        <v>34</v>
      </c>
      <c r="C12" s="47">
        <v>34</v>
      </c>
      <c r="D12" s="47">
        <v>0</v>
      </c>
      <c r="E12" s="47">
        <v>34</v>
      </c>
      <c r="F12" s="48" t="s">
        <v>3</v>
      </c>
      <c r="G12" s="45"/>
      <c r="H12" s="49"/>
    </row>
    <row r="13" spans="1:8" ht="13">
      <c r="A13" s="45" t="s">
        <v>4</v>
      </c>
      <c r="B13" s="47" t="s">
        <v>24</v>
      </c>
      <c r="C13" s="47">
        <v>40.17</v>
      </c>
      <c r="D13" s="47">
        <v>0</v>
      </c>
      <c r="E13" s="47">
        <v>40.17</v>
      </c>
      <c r="F13" s="48" t="s">
        <v>1</v>
      </c>
      <c r="G13" s="45"/>
    </row>
    <row r="14" spans="1:8" ht="13">
      <c r="A14" s="45" t="s">
        <v>5</v>
      </c>
      <c r="B14" s="47" t="s">
        <v>71</v>
      </c>
      <c r="C14" s="56">
        <v>28.84</v>
      </c>
      <c r="D14" s="47">
        <v>13.74</v>
      </c>
      <c r="E14" s="56">
        <f>+C14+D14</f>
        <v>42.58</v>
      </c>
      <c r="F14" s="48" t="s">
        <v>1</v>
      </c>
      <c r="G14" s="45"/>
    </row>
    <row r="15" spans="1:8" s="51" customFormat="1" ht="13">
      <c r="A15" s="50" t="s">
        <v>6</v>
      </c>
      <c r="B15" s="47">
        <v>42</v>
      </c>
      <c r="C15" s="47">
        <v>42</v>
      </c>
      <c r="D15" s="47">
        <v>0</v>
      </c>
      <c r="E15" s="47">
        <v>42</v>
      </c>
      <c r="F15" s="48" t="s">
        <v>1</v>
      </c>
      <c r="G15" s="50"/>
    </row>
    <row r="16" spans="1:8" ht="13">
      <c r="A16" s="45" t="s">
        <v>7</v>
      </c>
      <c r="B16" s="47">
        <v>34</v>
      </c>
      <c r="C16" s="47">
        <v>34</v>
      </c>
      <c r="D16" s="47" t="s">
        <v>60</v>
      </c>
      <c r="E16" s="47">
        <v>34</v>
      </c>
      <c r="F16" s="48" t="s">
        <v>3</v>
      </c>
      <c r="G16" s="45"/>
    </row>
    <row r="17" spans="1:7" ht="12.75" customHeight="1">
      <c r="A17" s="45" t="s">
        <v>8</v>
      </c>
      <c r="B17" s="47">
        <v>25</v>
      </c>
      <c r="C17" s="47">
        <v>25</v>
      </c>
      <c r="D17" s="47"/>
      <c r="E17" s="47">
        <v>25</v>
      </c>
      <c r="F17" s="48" t="s">
        <v>55</v>
      </c>
      <c r="G17" s="45"/>
    </row>
    <row r="18" spans="1:7" ht="12.75" customHeight="1">
      <c r="A18" s="45" t="s">
        <v>184</v>
      </c>
      <c r="B18" s="47">
        <v>33.33</v>
      </c>
      <c r="C18" s="47">
        <v>33.33</v>
      </c>
      <c r="D18" s="47">
        <v>0</v>
      </c>
      <c r="E18" s="47">
        <v>33.33</v>
      </c>
      <c r="F18" s="52" t="s">
        <v>1</v>
      </c>
      <c r="G18" s="45"/>
    </row>
    <row r="19" spans="1:7" ht="12.75" customHeight="1">
      <c r="A19" s="45" t="s">
        <v>185</v>
      </c>
      <c r="B19" s="47" t="s">
        <v>70</v>
      </c>
      <c r="C19" s="47">
        <v>39.130434782608695</v>
      </c>
      <c r="D19" s="47">
        <v>13.043478260869565</v>
      </c>
      <c r="E19" s="47">
        <v>52.173913043478258</v>
      </c>
      <c r="F19" s="52" t="s">
        <v>3</v>
      </c>
      <c r="G19" s="45"/>
    </row>
    <row r="20" spans="1:7" ht="12.75" customHeight="1">
      <c r="A20" s="45" t="s">
        <v>29</v>
      </c>
      <c r="B20" s="47">
        <v>35</v>
      </c>
      <c r="C20" s="47">
        <v>35</v>
      </c>
      <c r="D20" s="47">
        <v>0</v>
      </c>
      <c r="E20" s="47">
        <v>35</v>
      </c>
      <c r="F20" s="52" t="s">
        <v>54</v>
      </c>
      <c r="G20" s="45"/>
    </row>
    <row r="21" spans="1:7" ht="15">
      <c r="A21" s="45" t="s">
        <v>186</v>
      </c>
      <c r="B21" s="47">
        <v>36</v>
      </c>
      <c r="C21" s="47">
        <v>36</v>
      </c>
      <c r="D21" s="47">
        <v>0</v>
      </c>
      <c r="E21" s="47">
        <v>36</v>
      </c>
      <c r="F21" s="52" t="s">
        <v>3</v>
      </c>
      <c r="G21" s="45"/>
    </row>
    <row r="22" spans="1:7" ht="13">
      <c r="A22" s="45" t="s">
        <v>9</v>
      </c>
      <c r="B22" s="47" t="s">
        <v>55</v>
      </c>
      <c r="C22" s="47" t="s">
        <v>55</v>
      </c>
      <c r="D22" s="47" t="s">
        <v>55</v>
      </c>
      <c r="E22" s="47" t="s">
        <v>55</v>
      </c>
      <c r="F22" s="52" t="s">
        <v>55</v>
      </c>
      <c r="G22" s="45"/>
    </row>
    <row r="23" spans="1:7" ht="13">
      <c r="A23" s="53" t="s">
        <v>10</v>
      </c>
      <c r="B23" s="47">
        <v>40</v>
      </c>
      <c r="C23" s="47">
        <v>40</v>
      </c>
      <c r="D23" s="47">
        <v>0</v>
      </c>
      <c r="E23" s="47">
        <v>40</v>
      </c>
      <c r="F23" s="52" t="s">
        <v>1</v>
      </c>
      <c r="G23" s="53"/>
    </row>
    <row r="24" spans="1:7" ht="15">
      <c r="A24" s="45" t="s">
        <v>153</v>
      </c>
      <c r="B24" s="47" t="s">
        <v>66</v>
      </c>
      <c r="C24" s="47">
        <v>53.2</v>
      </c>
      <c r="D24" s="47">
        <v>0</v>
      </c>
      <c r="E24" s="47">
        <v>53.2</v>
      </c>
      <c r="F24" s="52" t="s">
        <v>3</v>
      </c>
      <c r="G24" s="45"/>
    </row>
    <row r="25" spans="1:7" ht="13">
      <c r="A25" s="45" t="s">
        <v>11</v>
      </c>
      <c r="B25" s="47">
        <v>37.5</v>
      </c>
      <c r="C25" s="47" t="s">
        <v>55</v>
      </c>
      <c r="D25" s="47" t="s">
        <v>65</v>
      </c>
      <c r="E25" s="47">
        <v>49.98</v>
      </c>
      <c r="F25" s="52" t="s">
        <v>1</v>
      </c>
      <c r="G25" s="45"/>
    </row>
    <row r="26" spans="1:7" ht="13">
      <c r="A26" s="45" t="s">
        <v>12</v>
      </c>
      <c r="B26" s="47" t="s">
        <v>55</v>
      </c>
      <c r="C26" s="47" t="s">
        <v>55</v>
      </c>
      <c r="D26" s="47" t="s">
        <v>55</v>
      </c>
      <c r="E26" s="47" t="s">
        <v>55</v>
      </c>
      <c r="F26" s="52" t="s">
        <v>55</v>
      </c>
      <c r="G26" s="45"/>
    </row>
    <row r="27" spans="1:7" ht="12.75" customHeight="1">
      <c r="A27" s="45" t="s">
        <v>13</v>
      </c>
      <c r="B27" s="54" t="s">
        <v>68</v>
      </c>
      <c r="C27" s="47" t="s">
        <v>55</v>
      </c>
      <c r="D27" s="47" t="s">
        <v>55</v>
      </c>
      <c r="E27" s="47" t="s">
        <v>55</v>
      </c>
      <c r="F27" s="52" t="s">
        <v>55</v>
      </c>
      <c r="G27" s="45"/>
    </row>
    <row r="28" spans="1:7" ht="13">
      <c r="A28" s="45" t="s">
        <v>14</v>
      </c>
      <c r="B28" s="47">
        <v>34</v>
      </c>
      <c r="C28" s="47">
        <v>34</v>
      </c>
      <c r="D28" s="47">
        <v>0</v>
      </c>
      <c r="E28" s="47">
        <v>34</v>
      </c>
      <c r="F28" s="52" t="s">
        <v>1</v>
      </c>
      <c r="G28" s="45"/>
    </row>
    <row r="29" spans="1:7" ht="13.5" customHeight="1">
      <c r="A29" s="45" t="s">
        <v>15</v>
      </c>
      <c r="B29" s="47">
        <v>35</v>
      </c>
      <c r="C29" s="47">
        <v>35</v>
      </c>
      <c r="D29" s="47">
        <v>0</v>
      </c>
      <c r="E29" s="47">
        <v>35</v>
      </c>
      <c r="F29" s="52" t="s">
        <v>1</v>
      </c>
      <c r="G29" s="45"/>
    </row>
    <row r="30" spans="1:7" ht="13.5" customHeight="1">
      <c r="A30" s="45" t="s">
        <v>166</v>
      </c>
      <c r="B30" s="47">
        <v>33</v>
      </c>
      <c r="C30" s="47">
        <v>33</v>
      </c>
      <c r="D30" s="47">
        <v>0</v>
      </c>
      <c r="E30" s="47">
        <v>33</v>
      </c>
      <c r="F30" s="52" t="s">
        <v>3</v>
      </c>
      <c r="G30" s="45"/>
    </row>
    <row r="31" spans="1:7" ht="13">
      <c r="A31" s="45" t="s">
        <v>16</v>
      </c>
      <c r="B31" s="47">
        <v>18.5</v>
      </c>
      <c r="C31" s="47">
        <v>18.5</v>
      </c>
      <c r="D31" s="47">
        <v>9.5</v>
      </c>
      <c r="E31" s="47">
        <v>28</v>
      </c>
      <c r="F31" s="52" t="s">
        <v>1</v>
      </c>
      <c r="G31" s="45"/>
    </row>
    <row r="32" spans="1:7" ht="13">
      <c r="A32" s="45" t="s">
        <v>33</v>
      </c>
      <c r="B32" s="47">
        <v>40</v>
      </c>
      <c r="C32" s="47">
        <v>40</v>
      </c>
      <c r="D32" s="47">
        <v>0</v>
      </c>
      <c r="E32" s="47">
        <v>40</v>
      </c>
      <c r="F32" s="52" t="s">
        <v>3</v>
      </c>
      <c r="G32" s="45"/>
    </row>
    <row r="33" spans="1:7" ht="12.75" customHeight="1">
      <c r="A33" s="45" t="s">
        <v>17</v>
      </c>
      <c r="B33" s="47">
        <v>36</v>
      </c>
      <c r="C33" s="47">
        <v>36</v>
      </c>
      <c r="D33" s="47">
        <v>3.6</v>
      </c>
      <c r="E33" s="47">
        <v>39.6</v>
      </c>
      <c r="F33" s="52" t="s">
        <v>1</v>
      </c>
      <c r="G33" s="45"/>
    </row>
    <row r="34" spans="1:7" ht="12.75" customHeight="1">
      <c r="A34" s="45" t="s">
        <v>18</v>
      </c>
      <c r="B34" s="47">
        <v>40</v>
      </c>
      <c r="C34" s="47">
        <v>40</v>
      </c>
      <c r="D34" s="47">
        <v>0</v>
      </c>
      <c r="E34" s="47">
        <v>40</v>
      </c>
      <c r="F34" s="52" t="s">
        <v>1</v>
      </c>
      <c r="G34" s="45"/>
    </row>
    <row r="35" spans="1:7" ht="13">
      <c r="A35" s="45" t="s">
        <v>19</v>
      </c>
      <c r="B35" s="47">
        <v>35</v>
      </c>
      <c r="C35" s="47">
        <v>35</v>
      </c>
      <c r="D35" s="47">
        <v>0</v>
      </c>
      <c r="E35" s="47">
        <v>35</v>
      </c>
      <c r="F35" s="52" t="s">
        <v>54</v>
      </c>
      <c r="G35" s="45"/>
    </row>
    <row r="36" spans="1:7" ht="15">
      <c r="A36" s="45" t="s">
        <v>167</v>
      </c>
      <c r="B36" s="47">
        <v>28</v>
      </c>
      <c r="C36" s="47">
        <v>28</v>
      </c>
      <c r="D36" s="47">
        <v>0</v>
      </c>
      <c r="E36" s="47">
        <v>28</v>
      </c>
      <c r="F36" s="52" t="s">
        <v>3</v>
      </c>
      <c r="G36" s="45"/>
    </row>
    <row r="37" spans="1:7" ht="15">
      <c r="A37" s="45" t="s">
        <v>168</v>
      </c>
      <c r="B37" s="47">
        <v>9.8000000000000007</v>
      </c>
      <c r="C37" s="56">
        <v>7.0102550016023448</v>
      </c>
      <c r="D37" s="56">
        <v>21.456530696332923</v>
      </c>
      <c r="E37" s="55">
        <v>28.466785697935268</v>
      </c>
      <c r="F37" s="52" t="s">
        <v>3</v>
      </c>
      <c r="G37" s="57"/>
    </row>
    <row r="38" spans="1:7" ht="13.5" customHeight="1">
      <c r="A38" s="45" t="s">
        <v>21</v>
      </c>
      <c r="B38" s="47" t="s">
        <v>55</v>
      </c>
      <c r="C38" s="47" t="s">
        <v>55</v>
      </c>
      <c r="D38" s="47" t="s">
        <v>55</v>
      </c>
      <c r="E38" s="47" t="s">
        <v>55</v>
      </c>
      <c r="F38" s="52" t="s">
        <v>55</v>
      </c>
      <c r="G38" s="45"/>
    </row>
    <row r="39" spans="1:7" ht="15">
      <c r="A39" s="45" t="s">
        <v>169</v>
      </c>
      <c r="B39" s="47">
        <v>33</v>
      </c>
      <c r="C39" s="47">
        <v>33</v>
      </c>
      <c r="D39" s="47">
        <v>0</v>
      </c>
      <c r="E39" s="47">
        <v>33</v>
      </c>
      <c r="F39" s="52" t="s">
        <v>1</v>
      </c>
      <c r="G39" s="45"/>
    </row>
    <row r="40" spans="1:7" ht="12.75" customHeight="1">
      <c r="A40" s="45" t="s">
        <v>170</v>
      </c>
      <c r="B40" s="47">
        <v>35</v>
      </c>
      <c r="C40" s="47">
        <v>32.476500000000001</v>
      </c>
      <c r="D40" s="56">
        <v>7.21</v>
      </c>
      <c r="E40" s="56">
        <v>39.686500000000002</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3" priority="1" stopIfTrue="1" operator="equal">
      <formula>0</formula>
    </cfRule>
  </conditionalFormatting>
  <printOptions horizontalCentered="1" verticalCentered="1"/>
  <pageMargins left="0.25" right="0.25" top="0.75" bottom="0.75" header="0.3" footer="0.3"/>
  <pageSetup paperSize="9" scale="76"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1A3C6-B7DE-42A7-8B81-C3669F25D35C}">
  <sheetPr>
    <pageSetUpPr fitToPage="1"/>
  </sheetPr>
  <dimension ref="A1:S127"/>
  <sheetViews>
    <sheetView showGridLines="0" topLeftCell="A7" zoomScaleNormal="100" workbookViewId="0">
      <selection activeCell="A2" sqref="A2"/>
    </sheetView>
  </sheetViews>
  <sheetFormatPr defaultColWidth="9.08984375" defaultRowHeight="12.75" customHeight="1"/>
  <cols>
    <col min="1" max="1" width="18.08984375" style="4" customWidth="1"/>
    <col min="2" max="3" width="16.6328125" style="2" customWidth="1"/>
    <col min="4" max="4" width="16.6328125" style="3" customWidth="1"/>
    <col min="5" max="6" width="16.6328125" style="2" customWidth="1"/>
    <col min="7" max="9" width="9.08984375" style="4"/>
    <col min="10" max="10" width="14.90625" style="4" customWidth="1"/>
    <col min="11" max="11" width="9.08984375" style="4"/>
    <col min="12" max="12" width="9" style="4" bestFit="1" customWidth="1"/>
    <col min="13" max="13" width="4.54296875" style="4" bestFit="1" customWidth="1"/>
    <col min="14" max="14" width="9" style="4" bestFit="1" customWidth="1"/>
    <col min="15" max="16384" width="9.08984375" style="4"/>
  </cols>
  <sheetData>
    <row r="1" spans="1:19" ht="12.75" customHeight="1">
      <c r="A1" s="1">
        <v>44558</v>
      </c>
    </row>
    <row r="2" spans="1:19" ht="12.75" customHeight="1">
      <c r="A2" s="5" t="s">
        <v>266</v>
      </c>
      <c r="B2" s="6"/>
      <c r="C2" s="6"/>
      <c r="D2" s="7"/>
      <c r="E2" s="6"/>
      <c r="F2" s="6"/>
      <c r="S2" s="8"/>
    </row>
    <row r="3" spans="1:19" ht="12.75" customHeight="1">
      <c r="S3" s="8"/>
    </row>
    <row r="4" spans="1:19" ht="12.75" customHeight="1">
      <c r="A4" s="136" t="s">
        <v>0</v>
      </c>
      <c r="B4" s="133" t="s">
        <v>105</v>
      </c>
      <c r="C4" s="133" t="s">
        <v>106</v>
      </c>
      <c r="D4" s="138" t="s">
        <v>107</v>
      </c>
      <c r="E4" s="133" t="s">
        <v>108</v>
      </c>
      <c r="F4" s="133" t="s">
        <v>109</v>
      </c>
      <c r="S4" s="8"/>
    </row>
    <row r="5" spans="1:19" ht="12.75" customHeight="1">
      <c r="A5" s="136"/>
      <c r="B5" s="134"/>
      <c r="C5" s="134"/>
      <c r="D5" s="139"/>
      <c r="E5" s="134"/>
      <c r="F5" s="134"/>
      <c r="S5" s="8"/>
    </row>
    <row r="6" spans="1:19" ht="12.75" customHeight="1">
      <c r="A6" s="136"/>
      <c r="B6" s="134"/>
      <c r="C6" s="134"/>
      <c r="D6" s="139"/>
      <c r="E6" s="134"/>
      <c r="F6" s="134"/>
      <c r="S6" s="8"/>
    </row>
    <row r="7" spans="1:19" ht="12.75" customHeight="1">
      <c r="A7" s="136"/>
      <c r="B7" s="134"/>
      <c r="C7" s="134"/>
      <c r="D7" s="139"/>
      <c r="E7" s="134"/>
      <c r="F7" s="134"/>
      <c r="S7" s="8"/>
    </row>
    <row r="8" spans="1:19" ht="12.75" customHeight="1">
      <c r="A8" s="136"/>
      <c r="B8" s="134"/>
      <c r="C8" s="134"/>
      <c r="D8" s="139"/>
      <c r="E8" s="134"/>
      <c r="F8" s="134"/>
      <c r="S8" s="8"/>
    </row>
    <row r="9" spans="1:19" ht="12.75" customHeight="1" thickBot="1">
      <c r="A9" s="137"/>
      <c r="B9" s="135"/>
      <c r="C9" s="135"/>
      <c r="D9" s="140"/>
      <c r="E9" s="135"/>
      <c r="F9" s="135"/>
      <c r="S9" s="8"/>
    </row>
    <row r="10" spans="1:19" ht="12.75" customHeight="1">
      <c r="A10" s="11"/>
      <c r="B10" s="95"/>
      <c r="C10" s="95"/>
      <c r="D10" s="96"/>
      <c r="E10" s="95"/>
      <c r="F10" s="95"/>
      <c r="S10" s="8"/>
    </row>
    <row r="11" spans="1:19" ht="12.75" customHeight="1">
      <c r="A11" s="15" t="s">
        <v>130</v>
      </c>
      <c r="B11" s="16">
        <v>30</v>
      </c>
      <c r="C11" s="17">
        <v>30</v>
      </c>
      <c r="D11" s="18"/>
      <c r="E11" s="17">
        <v>30</v>
      </c>
      <c r="F11" s="16" t="s">
        <v>1</v>
      </c>
      <c r="S11" s="8"/>
    </row>
    <row r="12" spans="1:19" ht="12.75" customHeight="1">
      <c r="A12" s="15" t="s">
        <v>2</v>
      </c>
      <c r="B12" s="16">
        <v>25</v>
      </c>
      <c r="C12" s="17">
        <v>25</v>
      </c>
      <c r="D12" s="18"/>
      <c r="E12" s="17">
        <v>25</v>
      </c>
      <c r="F12" s="16" t="s">
        <v>3</v>
      </c>
      <c r="S12" s="8"/>
    </row>
    <row r="13" spans="1:19" ht="12.75" customHeight="1">
      <c r="A13" s="15" t="s">
        <v>131</v>
      </c>
      <c r="B13" s="16">
        <v>29</v>
      </c>
      <c r="C13" s="17">
        <v>25</v>
      </c>
      <c r="D13" s="18"/>
      <c r="E13" s="17">
        <v>25</v>
      </c>
      <c r="F13" s="16" t="s">
        <v>1</v>
      </c>
      <c r="S13" s="8"/>
    </row>
    <row r="14" spans="1:19" ht="12.75" customHeight="1">
      <c r="A14" s="15" t="s">
        <v>5</v>
      </c>
      <c r="B14" s="16">
        <v>15</v>
      </c>
      <c r="C14" s="17">
        <v>15</v>
      </c>
      <c r="D14" s="17">
        <v>11.15</v>
      </c>
      <c r="E14" s="17">
        <v>26.15</v>
      </c>
      <c r="F14" s="16" t="s">
        <v>3</v>
      </c>
    </row>
    <row r="15" spans="1:19" ht="12.75" customHeight="1">
      <c r="A15" s="15" t="s">
        <v>132</v>
      </c>
      <c r="B15" s="16"/>
      <c r="C15" s="17">
        <v>10</v>
      </c>
      <c r="D15" s="17"/>
      <c r="E15" s="17">
        <v>10</v>
      </c>
      <c r="F15" s="16"/>
    </row>
    <row r="16" spans="1:19" ht="12.75" customHeight="1">
      <c r="A16" s="15" t="s">
        <v>267</v>
      </c>
      <c r="B16" s="16">
        <v>25</v>
      </c>
      <c r="C16" s="17"/>
      <c r="D16" s="17"/>
      <c r="E16" s="17">
        <v>32</v>
      </c>
      <c r="F16" s="16" t="s">
        <v>1</v>
      </c>
    </row>
    <row r="17" spans="1:7" ht="12.75" customHeight="1">
      <c r="A17" s="15" t="s">
        <v>6</v>
      </c>
      <c r="B17" s="16">
        <v>19</v>
      </c>
      <c r="C17" s="16">
        <v>19</v>
      </c>
      <c r="D17" s="16"/>
      <c r="E17" s="16">
        <v>19</v>
      </c>
      <c r="F17" s="16" t="s">
        <v>1</v>
      </c>
      <c r="G17" s="19"/>
    </row>
    <row r="18" spans="1:7" ht="12.75" customHeight="1">
      <c r="A18" s="15" t="s">
        <v>7</v>
      </c>
      <c r="B18" s="16">
        <v>22</v>
      </c>
      <c r="C18" s="17">
        <v>22</v>
      </c>
      <c r="D18" s="17"/>
      <c r="E18" s="17">
        <v>22</v>
      </c>
      <c r="F18" s="16" t="s">
        <v>3</v>
      </c>
    </row>
    <row r="19" spans="1:7" ht="12.75" customHeight="1">
      <c r="A19" s="15" t="s">
        <v>133</v>
      </c>
      <c r="B19" s="16">
        <v>20</v>
      </c>
      <c r="C19" s="17">
        <v>20</v>
      </c>
      <c r="D19" s="17"/>
      <c r="E19" s="17">
        <v>20</v>
      </c>
      <c r="F19" s="16" t="s">
        <v>3</v>
      </c>
    </row>
    <row r="20" spans="1:7" ht="12.75" customHeight="1">
      <c r="A20" s="15" t="s">
        <v>8</v>
      </c>
      <c r="B20" s="16">
        <v>20</v>
      </c>
      <c r="C20" s="17">
        <v>20</v>
      </c>
      <c r="D20" s="17"/>
      <c r="E20" s="17">
        <v>20</v>
      </c>
      <c r="F20" s="16" t="s">
        <v>3</v>
      </c>
    </row>
    <row r="21" spans="1:7" ht="12.75" customHeight="1">
      <c r="A21" s="15" t="s">
        <v>134</v>
      </c>
      <c r="B21" s="16">
        <v>32.023000000000003</v>
      </c>
      <c r="C21" s="17">
        <v>32.020000000000003</v>
      </c>
      <c r="D21" s="17"/>
      <c r="E21" s="17">
        <v>32.020000000000003</v>
      </c>
      <c r="F21" s="16" t="s">
        <v>1</v>
      </c>
    </row>
    <row r="22" spans="1:7" ht="12.75" customHeight="1">
      <c r="A22" s="15" t="s">
        <v>135</v>
      </c>
      <c r="B22" s="16">
        <v>15.824999999999999</v>
      </c>
      <c r="C22" s="17">
        <v>15.83</v>
      </c>
      <c r="D22" s="17">
        <v>14.11</v>
      </c>
      <c r="E22" s="17">
        <v>29.94</v>
      </c>
      <c r="F22" s="16" t="s">
        <v>3</v>
      </c>
    </row>
    <row r="23" spans="1:7" ht="12.75" customHeight="1">
      <c r="A23" s="15" t="s">
        <v>29</v>
      </c>
      <c r="B23" s="16">
        <v>28</v>
      </c>
      <c r="C23" s="17">
        <v>24</v>
      </c>
      <c r="D23" s="17"/>
      <c r="E23" s="17">
        <v>24</v>
      </c>
      <c r="F23" s="16" t="s">
        <v>1</v>
      </c>
    </row>
    <row r="24" spans="1:7" ht="12.75" customHeight="1">
      <c r="A24" s="15" t="s">
        <v>136</v>
      </c>
      <c r="B24" s="16">
        <v>9</v>
      </c>
      <c r="C24" s="17">
        <v>9</v>
      </c>
      <c r="D24" s="17"/>
      <c r="E24" s="17">
        <v>9</v>
      </c>
      <c r="F24" s="16" t="s">
        <v>3</v>
      </c>
    </row>
    <row r="25" spans="1:7" ht="12.75" customHeight="1">
      <c r="A25" s="15" t="s">
        <v>263</v>
      </c>
      <c r="B25" s="16">
        <v>20</v>
      </c>
      <c r="C25" s="17">
        <v>20</v>
      </c>
      <c r="D25" s="17"/>
      <c r="E25" s="17">
        <v>20</v>
      </c>
      <c r="F25" s="16" t="s">
        <v>1</v>
      </c>
    </row>
    <row r="26" spans="1:7" ht="12.75" customHeight="1">
      <c r="A26" s="15" t="s">
        <v>10</v>
      </c>
      <c r="B26" s="16">
        <v>12.5</v>
      </c>
      <c r="C26" s="17">
        <v>12.5</v>
      </c>
      <c r="D26" s="17"/>
      <c r="E26" s="17">
        <v>12.5</v>
      </c>
      <c r="F26" s="16" t="s">
        <v>1</v>
      </c>
    </row>
    <row r="27" spans="1:7" s="19" customFormat="1" ht="12.75" customHeight="1">
      <c r="A27" s="15" t="s">
        <v>138</v>
      </c>
      <c r="B27" s="16">
        <v>23</v>
      </c>
      <c r="C27" s="16">
        <v>23</v>
      </c>
      <c r="D27" s="17">
        <v>0</v>
      </c>
      <c r="E27" s="16">
        <v>23</v>
      </c>
      <c r="F27" s="16" t="s">
        <v>1</v>
      </c>
    </row>
    <row r="28" spans="1:7" ht="12.75" customHeight="1">
      <c r="A28" s="15" t="s">
        <v>264</v>
      </c>
      <c r="B28" s="16">
        <v>24</v>
      </c>
      <c r="C28" s="17">
        <v>23.91</v>
      </c>
      <c r="D28" s="17">
        <v>3.9</v>
      </c>
      <c r="E28" s="17">
        <v>27.81</v>
      </c>
      <c r="F28" s="16" t="s">
        <v>3</v>
      </c>
    </row>
    <row r="29" spans="1:7" ht="12.75" customHeight="1">
      <c r="A29" s="15" t="s">
        <v>139</v>
      </c>
      <c r="B29" s="16">
        <v>23.2</v>
      </c>
      <c r="C29" s="17">
        <v>22.39</v>
      </c>
      <c r="D29" s="17">
        <v>7.35</v>
      </c>
      <c r="E29" s="17">
        <v>29.74</v>
      </c>
      <c r="F29" s="16" t="s">
        <v>1</v>
      </c>
    </row>
    <row r="30" spans="1:7" ht="12.75" customHeight="1">
      <c r="A30" s="15" t="s">
        <v>12</v>
      </c>
      <c r="B30" s="16">
        <v>25</v>
      </c>
      <c r="C30" s="17">
        <v>25</v>
      </c>
      <c r="D30" s="17">
        <v>2.5</v>
      </c>
      <c r="E30" s="17">
        <v>27.5</v>
      </c>
      <c r="F30" s="16" t="s">
        <v>1</v>
      </c>
    </row>
    <row r="31" spans="1:7" ht="12.75" customHeight="1">
      <c r="A31" s="15" t="s">
        <v>249</v>
      </c>
      <c r="B31" s="16">
        <v>20</v>
      </c>
      <c r="C31" s="17">
        <v>20</v>
      </c>
      <c r="D31" s="17"/>
      <c r="E31" s="17">
        <v>20</v>
      </c>
      <c r="F31" s="16" t="s">
        <v>3</v>
      </c>
    </row>
    <row r="32" spans="1:7" ht="12.75" customHeight="1">
      <c r="A32" s="15" t="s">
        <v>268</v>
      </c>
      <c r="B32" s="16">
        <v>15</v>
      </c>
      <c r="C32" s="17">
        <v>15</v>
      </c>
      <c r="D32" s="17"/>
      <c r="E32" s="17">
        <v>15</v>
      </c>
      <c r="F32" s="16"/>
    </row>
    <row r="33" spans="1:6" ht="12.75" customHeight="1">
      <c r="A33" s="15" t="s">
        <v>141</v>
      </c>
      <c r="B33" s="16">
        <v>18.190000000000001</v>
      </c>
      <c r="C33" s="17">
        <v>18.190000000000001</v>
      </c>
      <c r="D33" s="17">
        <v>6.75</v>
      </c>
      <c r="E33" s="17">
        <v>24.94</v>
      </c>
      <c r="F33" s="16" t="s">
        <v>3</v>
      </c>
    </row>
    <row r="34" spans="1:6" ht="12.75" customHeight="1">
      <c r="A34" s="15" t="s">
        <v>49</v>
      </c>
      <c r="B34" s="16">
        <v>30</v>
      </c>
      <c r="C34" s="17">
        <v>30</v>
      </c>
      <c r="D34" s="17"/>
      <c r="E34" s="17">
        <v>30</v>
      </c>
      <c r="F34" s="16" t="s">
        <v>3</v>
      </c>
    </row>
    <row r="35" spans="1:6" ht="12.75" customHeight="1">
      <c r="A35" s="15" t="s">
        <v>142</v>
      </c>
      <c r="B35" s="16">
        <v>25</v>
      </c>
      <c r="C35" s="17">
        <v>25</v>
      </c>
      <c r="D35" s="17"/>
      <c r="E35" s="17">
        <v>25</v>
      </c>
      <c r="F35" s="16" t="s">
        <v>1</v>
      </c>
    </row>
    <row r="36" spans="1:6" ht="12.75" customHeight="1">
      <c r="A36" s="15" t="s">
        <v>143</v>
      </c>
      <c r="B36" s="16">
        <v>28</v>
      </c>
      <c r="C36" s="17">
        <v>28</v>
      </c>
      <c r="D36" s="17"/>
      <c r="E36" s="17">
        <v>28</v>
      </c>
      <c r="F36" s="16" t="s">
        <v>3</v>
      </c>
    </row>
    <row r="37" spans="1:6" ht="12.75" customHeight="1">
      <c r="A37" s="15" t="s">
        <v>16</v>
      </c>
      <c r="B37" s="16">
        <v>22</v>
      </c>
      <c r="C37" s="17">
        <v>22</v>
      </c>
      <c r="D37" s="17"/>
      <c r="E37" s="17">
        <v>22</v>
      </c>
      <c r="F37" s="16" t="s">
        <v>3</v>
      </c>
    </row>
    <row r="38" spans="1:6" ht="12.75" customHeight="1">
      <c r="A38" s="15" t="s">
        <v>144</v>
      </c>
      <c r="B38" s="16">
        <v>19</v>
      </c>
      <c r="C38" s="17">
        <v>19</v>
      </c>
      <c r="D38" s="17"/>
      <c r="E38" s="17">
        <v>19</v>
      </c>
      <c r="F38" s="16" t="s">
        <v>3</v>
      </c>
    </row>
    <row r="39" spans="1:6" ht="12.75" customHeight="1">
      <c r="A39" s="15" t="s">
        <v>17</v>
      </c>
      <c r="B39" s="16">
        <v>30</v>
      </c>
      <c r="C39" s="17">
        <v>30</v>
      </c>
      <c r="D39" s="17">
        <v>1.5</v>
      </c>
      <c r="E39" s="17">
        <v>31.5</v>
      </c>
      <c r="F39" s="16" t="s">
        <v>3</v>
      </c>
    </row>
    <row r="40" spans="1:6" ht="12.75" customHeight="1">
      <c r="A40" s="15" t="s">
        <v>260</v>
      </c>
      <c r="B40" s="16">
        <v>21</v>
      </c>
      <c r="C40" s="17">
        <v>21</v>
      </c>
      <c r="D40" s="17"/>
      <c r="E40" s="17">
        <v>21</v>
      </c>
      <c r="F40" s="16" t="s">
        <v>3</v>
      </c>
    </row>
    <row r="41" spans="1:6" ht="12.75" customHeight="1">
      <c r="A41" s="15" t="s">
        <v>261</v>
      </c>
      <c r="B41" s="16">
        <v>19</v>
      </c>
      <c r="C41" s="17">
        <v>19</v>
      </c>
      <c r="D41" s="17"/>
      <c r="E41" s="17">
        <v>19</v>
      </c>
      <c r="F41" s="16" t="s">
        <v>3</v>
      </c>
    </row>
    <row r="42" spans="1:6" ht="12.75" customHeight="1">
      <c r="A42" s="15" t="s">
        <v>19</v>
      </c>
      <c r="B42" s="16">
        <v>25</v>
      </c>
      <c r="C42" s="17">
        <v>25</v>
      </c>
      <c r="D42" s="17"/>
      <c r="E42" s="17">
        <v>25</v>
      </c>
      <c r="F42" s="16" t="s">
        <v>3</v>
      </c>
    </row>
    <row r="43" spans="1:6" ht="12.75" customHeight="1">
      <c r="A43" s="15" t="s">
        <v>265</v>
      </c>
      <c r="B43" s="16">
        <v>21.4</v>
      </c>
      <c r="C43" s="17">
        <v>21.4</v>
      </c>
      <c r="D43" s="17"/>
      <c r="E43" s="17">
        <v>21.4</v>
      </c>
      <c r="F43" s="16" t="s">
        <v>3</v>
      </c>
    </row>
    <row r="44" spans="1:6" ht="12.75" customHeight="1">
      <c r="A44" s="15" t="s">
        <v>146</v>
      </c>
      <c r="B44" s="16">
        <v>8.5</v>
      </c>
      <c r="C44" s="17">
        <v>6.7</v>
      </c>
      <c r="D44" s="18">
        <v>14.45</v>
      </c>
      <c r="E44" s="17">
        <v>21.15</v>
      </c>
      <c r="F44" s="16" t="s">
        <v>3</v>
      </c>
    </row>
    <row r="45" spans="1:6" ht="12.75" customHeight="1">
      <c r="A45" s="15" t="s">
        <v>254</v>
      </c>
      <c r="B45" s="21">
        <v>22</v>
      </c>
      <c r="C45" s="22">
        <v>22</v>
      </c>
      <c r="D45" s="22"/>
      <c r="E45" s="22">
        <v>22</v>
      </c>
      <c r="F45" s="21" t="s">
        <v>3</v>
      </c>
    </row>
    <row r="46" spans="1:6" ht="12.75" customHeight="1">
      <c r="A46" s="20" t="s">
        <v>147</v>
      </c>
      <c r="B46" s="21">
        <v>19</v>
      </c>
      <c r="C46" s="22">
        <v>19</v>
      </c>
      <c r="D46" s="22"/>
      <c r="E46" s="22">
        <v>19</v>
      </c>
      <c r="F46" s="21" t="s">
        <v>1</v>
      </c>
    </row>
    <row r="47" spans="1:6" ht="12.75" customHeight="1">
      <c r="A47" s="20" t="s">
        <v>148</v>
      </c>
      <c r="B47" s="21">
        <v>21</v>
      </c>
      <c r="C47" s="22">
        <v>19.73</v>
      </c>
      <c r="D47" s="22">
        <v>6.03</v>
      </c>
      <c r="E47" s="22">
        <v>25.77</v>
      </c>
      <c r="F47" s="21" t="s">
        <v>3</v>
      </c>
    </row>
    <row r="48" spans="1:6" ht="12.75" customHeight="1" thickBot="1">
      <c r="A48" s="23"/>
      <c r="B48" s="24"/>
      <c r="C48" s="25"/>
      <c r="D48" s="25"/>
      <c r="E48" s="25"/>
      <c r="F48" s="24"/>
    </row>
    <row r="49" spans="1:6" ht="12.75" customHeight="1">
      <c r="A49" s="20"/>
      <c r="B49" s="21"/>
      <c r="C49" s="22"/>
      <c r="D49" s="22"/>
      <c r="E49" s="22"/>
      <c r="F49" s="21"/>
    </row>
    <row r="50" spans="1:6" s="29" customFormat="1" ht="12.75" customHeight="1">
      <c r="A50" s="26"/>
      <c r="B50" s="27"/>
      <c r="C50" s="27"/>
      <c r="D50" s="28"/>
      <c r="E50" s="27"/>
      <c r="F50" s="27"/>
    </row>
    <row r="51" spans="1:6" s="29" customFormat="1" ht="12.75" customHeight="1">
      <c r="A51" s="30"/>
      <c r="B51" s="31"/>
      <c r="C51" s="27"/>
      <c r="D51" s="28"/>
      <c r="E51" s="27"/>
      <c r="F51" s="27"/>
    </row>
    <row r="52" spans="1:6" s="29" customFormat="1" ht="12.75" customHeight="1">
      <c r="A52" s="26"/>
      <c r="B52" s="27"/>
      <c r="C52" s="27"/>
      <c r="D52" s="28"/>
      <c r="E52" s="27"/>
      <c r="F52" s="27"/>
    </row>
    <row r="53" spans="1:6" s="29" customFormat="1" ht="12.75" customHeight="1">
      <c r="A53" s="26"/>
      <c r="B53" s="27"/>
      <c r="C53" s="27"/>
      <c r="D53" s="28"/>
      <c r="E53" s="27"/>
      <c r="F53" s="27"/>
    </row>
    <row r="54" spans="1:6" s="33" customFormat="1" ht="12" customHeight="1">
      <c r="A54" s="32"/>
      <c r="B54" s="32"/>
      <c r="C54" s="32"/>
      <c r="D54" s="32"/>
      <c r="E54" s="32"/>
      <c r="F54" s="32"/>
    </row>
    <row r="55" spans="1:6" s="33" customFormat="1" ht="12" customHeight="1">
      <c r="A55" s="32"/>
      <c r="B55" s="32"/>
      <c r="C55" s="32"/>
      <c r="D55" s="32"/>
      <c r="E55" s="32"/>
      <c r="F55" s="32"/>
    </row>
    <row r="56" spans="1:6" s="33" customFormat="1" ht="12" customHeight="1">
      <c r="A56" s="32"/>
      <c r="B56" s="32"/>
      <c r="C56" s="32"/>
      <c r="D56" s="32"/>
      <c r="E56" s="32"/>
      <c r="F56" s="32"/>
    </row>
    <row r="57" spans="1:6" s="33" customFormat="1" ht="12" customHeight="1">
      <c r="A57" s="32"/>
      <c r="B57" s="32"/>
      <c r="C57" s="32"/>
      <c r="D57" s="32"/>
      <c r="E57" s="32"/>
      <c r="F57" s="32"/>
    </row>
    <row r="58" spans="1:6" s="33" customFormat="1" ht="12" customHeight="1">
      <c r="A58" s="32"/>
      <c r="B58" s="32"/>
      <c r="C58" s="32"/>
      <c r="D58" s="32"/>
      <c r="E58" s="32"/>
      <c r="F58" s="32"/>
    </row>
    <row r="59" spans="1:6" s="33" customFormat="1" ht="12" customHeight="1">
      <c r="A59" s="32"/>
      <c r="B59" s="32"/>
      <c r="C59" s="32"/>
      <c r="D59" s="32"/>
      <c r="E59" s="32"/>
      <c r="F59" s="32"/>
    </row>
    <row r="60" spans="1:6" s="33" customFormat="1" ht="12" customHeight="1">
      <c r="A60" s="32"/>
      <c r="B60" s="32"/>
      <c r="C60" s="32"/>
      <c r="D60" s="32"/>
      <c r="E60" s="32"/>
      <c r="F60" s="32"/>
    </row>
    <row r="61" spans="1:6" s="33" customFormat="1" ht="12" customHeight="1">
      <c r="A61" s="32"/>
      <c r="B61" s="32"/>
      <c r="C61" s="32"/>
      <c r="D61" s="32"/>
      <c r="E61" s="32"/>
      <c r="F61" s="32"/>
    </row>
    <row r="62" spans="1:6" s="33" customFormat="1" ht="12" customHeight="1">
      <c r="A62" s="32"/>
      <c r="B62" s="32"/>
      <c r="C62" s="32"/>
      <c r="D62" s="32"/>
      <c r="E62" s="32"/>
      <c r="F62" s="32"/>
    </row>
    <row r="63" spans="1:6" s="33" customFormat="1" ht="12" customHeight="1">
      <c r="A63" s="32"/>
      <c r="B63" s="32"/>
      <c r="C63" s="32"/>
      <c r="D63" s="32"/>
      <c r="E63" s="32"/>
      <c r="F63" s="32"/>
    </row>
    <row r="64" spans="1:6" s="33" customFormat="1" ht="12" customHeight="1">
      <c r="A64" s="32"/>
      <c r="B64" s="32"/>
      <c r="C64" s="32"/>
      <c r="D64" s="32"/>
      <c r="E64" s="32"/>
      <c r="F64" s="32"/>
    </row>
    <row r="65" spans="1:6" s="33" customFormat="1" ht="12" customHeight="1">
      <c r="A65" s="32"/>
      <c r="B65" s="32"/>
      <c r="C65" s="32"/>
      <c r="D65" s="32"/>
      <c r="E65" s="32"/>
      <c r="F65" s="32"/>
    </row>
    <row r="66" spans="1:6" s="33" customFormat="1" ht="12" customHeight="1">
      <c r="A66" s="32"/>
      <c r="B66" s="32"/>
      <c r="C66" s="32"/>
      <c r="D66" s="32"/>
      <c r="E66" s="32"/>
      <c r="F66" s="32"/>
    </row>
    <row r="67" spans="1:6" s="33" customFormat="1" ht="12" customHeight="1">
      <c r="A67" s="32"/>
      <c r="B67" s="32"/>
      <c r="C67" s="32"/>
      <c r="D67" s="32"/>
      <c r="E67" s="32"/>
      <c r="F67" s="32"/>
    </row>
    <row r="68" spans="1:6" s="33" customFormat="1" ht="12" customHeight="1">
      <c r="A68" s="32"/>
      <c r="B68" s="32"/>
      <c r="C68" s="32"/>
      <c r="D68" s="32"/>
      <c r="E68" s="32"/>
      <c r="F68" s="32"/>
    </row>
    <row r="69" spans="1:6" s="33" customFormat="1" ht="12" customHeight="1">
      <c r="A69" s="32"/>
      <c r="B69" s="32"/>
      <c r="C69" s="32"/>
      <c r="D69" s="32"/>
      <c r="E69" s="32"/>
      <c r="F69" s="32"/>
    </row>
    <row r="70" spans="1:6" s="33" customFormat="1" ht="12" customHeight="1">
      <c r="A70" s="34"/>
      <c r="B70" s="34"/>
      <c r="C70" s="34"/>
      <c r="D70" s="34"/>
      <c r="E70" s="34"/>
      <c r="F70" s="34"/>
    </row>
    <row r="71" spans="1:6" s="29" customFormat="1" ht="12" customHeight="1">
      <c r="A71" s="26"/>
      <c r="B71" s="27"/>
      <c r="C71" s="27"/>
      <c r="D71" s="28"/>
      <c r="E71" s="27"/>
      <c r="F71" s="27"/>
    </row>
    <row r="72" spans="1:6" s="29" customFormat="1" ht="12" customHeight="1">
      <c r="A72" s="32"/>
      <c r="B72" s="35"/>
      <c r="C72" s="35"/>
      <c r="D72" s="35"/>
      <c r="E72" s="35"/>
      <c r="F72" s="35"/>
    </row>
    <row r="73" spans="1:6" s="29" customFormat="1" ht="12" customHeight="1">
      <c r="A73" s="32"/>
      <c r="B73" s="32"/>
      <c r="C73" s="32"/>
      <c r="D73" s="32"/>
      <c r="E73" s="32"/>
      <c r="F73" s="32"/>
    </row>
    <row r="74" spans="1:6" s="29" customFormat="1" ht="12" customHeight="1">
      <c r="A74" s="32"/>
      <c r="B74" s="32"/>
      <c r="C74" s="32"/>
      <c r="D74" s="32"/>
      <c r="E74" s="32"/>
      <c r="F74" s="32"/>
    </row>
    <row r="75" spans="1:6" s="29" customFormat="1" ht="12" customHeight="1">
      <c r="A75" s="32"/>
      <c r="B75" s="32"/>
      <c r="C75" s="32"/>
      <c r="D75" s="32"/>
      <c r="E75" s="32"/>
      <c r="F75" s="32"/>
    </row>
    <row r="76" spans="1:6" s="29" customFormat="1" ht="12" customHeight="1">
      <c r="A76" s="32"/>
      <c r="B76" s="32"/>
      <c r="C76" s="32"/>
      <c r="D76" s="32"/>
      <c r="E76" s="32"/>
      <c r="F76" s="32"/>
    </row>
    <row r="77" spans="1:6" s="29" customFormat="1" ht="12" customHeight="1">
      <c r="A77" s="32"/>
      <c r="B77" s="32"/>
      <c r="C77" s="32"/>
      <c r="D77" s="32"/>
      <c r="E77" s="32"/>
      <c r="F77" s="32"/>
    </row>
    <row r="78" spans="1:6" s="29" customFormat="1" ht="12" customHeight="1">
      <c r="A78" s="32"/>
      <c r="B78" s="35"/>
      <c r="C78" s="35"/>
      <c r="D78" s="35"/>
      <c r="E78" s="35"/>
      <c r="F78" s="35"/>
    </row>
    <row r="79" spans="1:6" s="29" customFormat="1" ht="12" customHeight="1">
      <c r="A79" s="32"/>
      <c r="B79" s="32"/>
      <c r="C79" s="32"/>
      <c r="D79" s="32"/>
      <c r="E79" s="32"/>
      <c r="F79" s="32"/>
    </row>
    <row r="80" spans="1:6" s="29" customFormat="1" ht="12" customHeight="1">
      <c r="A80" s="32"/>
      <c r="B80" s="32"/>
      <c r="C80" s="32"/>
      <c r="D80" s="32"/>
      <c r="E80" s="32"/>
      <c r="F80" s="32"/>
    </row>
    <row r="81" spans="1:6" s="29" customFormat="1" ht="12" customHeight="1">
      <c r="A81" s="32"/>
      <c r="B81" s="32"/>
      <c r="C81" s="32"/>
      <c r="D81" s="32"/>
      <c r="E81" s="32"/>
      <c r="F81" s="32"/>
    </row>
    <row r="82" spans="1:6" s="29" customFormat="1" ht="12" customHeight="1">
      <c r="A82" s="32"/>
      <c r="B82" s="32"/>
      <c r="C82" s="32"/>
      <c r="D82" s="32"/>
      <c r="E82" s="32"/>
      <c r="F82" s="32"/>
    </row>
    <row r="83" spans="1:6" s="29" customFormat="1" ht="12" customHeight="1">
      <c r="A83" s="32"/>
      <c r="B83" s="35"/>
      <c r="C83" s="35"/>
      <c r="D83" s="35"/>
      <c r="E83" s="35"/>
      <c r="F83" s="35"/>
    </row>
    <row r="84" spans="1:6" s="29" customFormat="1" ht="12" customHeight="1">
      <c r="A84" s="35"/>
      <c r="B84" s="35"/>
      <c r="C84" s="35"/>
      <c r="D84" s="35"/>
      <c r="E84" s="35"/>
      <c r="F84" s="35"/>
    </row>
    <row r="85" spans="1:6" s="29" customFormat="1" ht="12" customHeight="1">
      <c r="A85" s="35"/>
      <c r="B85" s="35"/>
      <c r="C85" s="35"/>
      <c r="D85" s="35"/>
      <c r="E85" s="35"/>
      <c r="F85" s="35"/>
    </row>
    <row r="86" spans="1:6" s="29" customFormat="1" ht="12" customHeight="1">
      <c r="A86" s="35"/>
      <c r="B86" s="35"/>
      <c r="C86" s="35"/>
      <c r="D86" s="35"/>
      <c r="E86" s="35"/>
      <c r="F86" s="35"/>
    </row>
    <row r="87" spans="1:6" s="29" customFormat="1" ht="12" customHeight="1">
      <c r="A87" s="35"/>
      <c r="B87" s="35"/>
      <c r="C87" s="35"/>
      <c r="D87" s="35"/>
      <c r="E87" s="35"/>
      <c r="F87" s="35"/>
    </row>
    <row r="88" spans="1:6" s="29" customFormat="1" ht="12" customHeight="1">
      <c r="A88" s="35"/>
      <c r="B88" s="35"/>
      <c r="C88" s="35"/>
      <c r="D88" s="35"/>
      <c r="E88" s="35"/>
      <c r="F88" s="35"/>
    </row>
    <row r="89" spans="1:6" s="29" customFormat="1" ht="12" customHeight="1">
      <c r="A89" s="35"/>
      <c r="B89" s="35"/>
      <c r="C89" s="35"/>
      <c r="D89" s="35"/>
      <c r="E89" s="35"/>
      <c r="F89" s="35"/>
    </row>
    <row r="90" spans="1:6" s="29" customFormat="1" ht="12" customHeight="1">
      <c r="A90" s="32"/>
      <c r="B90" s="32"/>
      <c r="C90" s="32"/>
      <c r="D90" s="32"/>
      <c r="E90" s="32"/>
      <c r="F90" s="32"/>
    </row>
    <row r="91" spans="1:6" s="29" customFormat="1" ht="12" customHeight="1">
      <c r="A91" s="32"/>
      <c r="B91" s="32"/>
      <c r="C91" s="32"/>
      <c r="D91" s="32"/>
      <c r="E91" s="32"/>
      <c r="F91" s="32"/>
    </row>
    <row r="92" spans="1:6" s="29" customFormat="1" ht="12" customHeight="1">
      <c r="A92" s="32"/>
      <c r="B92" s="32"/>
      <c r="C92" s="32"/>
      <c r="D92" s="32"/>
      <c r="E92" s="32"/>
      <c r="F92" s="32"/>
    </row>
    <row r="93" spans="1:6" s="29" customFormat="1" ht="12" customHeight="1">
      <c r="A93" s="32"/>
      <c r="B93" s="32"/>
      <c r="C93" s="32"/>
      <c r="D93" s="32"/>
      <c r="E93" s="32"/>
      <c r="F93" s="32"/>
    </row>
    <row r="94" spans="1:6" s="29" customFormat="1" ht="12" customHeight="1">
      <c r="A94" s="32"/>
      <c r="B94" s="32"/>
      <c r="C94" s="32"/>
      <c r="D94" s="32"/>
      <c r="E94" s="32"/>
      <c r="F94" s="32"/>
    </row>
    <row r="95" spans="1:6" s="29" customFormat="1" ht="12" customHeight="1">
      <c r="A95" s="32"/>
      <c r="B95" s="32"/>
      <c r="C95" s="32"/>
      <c r="D95" s="32"/>
      <c r="E95" s="32"/>
      <c r="F95" s="32"/>
    </row>
    <row r="96" spans="1:6" s="29" customFormat="1" ht="12" customHeight="1">
      <c r="A96" s="32"/>
      <c r="B96" s="32"/>
      <c r="C96" s="32"/>
      <c r="D96" s="32"/>
      <c r="E96" s="32"/>
      <c r="F96" s="32"/>
    </row>
    <row r="97" spans="1:6" s="29" customFormat="1" ht="12" customHeight="1">
      <c r="A97" s="32"/>
      <c r="B97" s="32"/>
      <c r="C97" s="32"/>
      <c r="D97" s="32"/>
      <c r="E97" s="32"/>
      <c r="F97" s="32"/>
    </row>
    <row r="98" spans="1:6" s="29" customFormat="1" ht="12" customHeight="1">
      <c r="A98" s="32"/>
      <c r="B98" s="32"/>
      <c r="C98" s="32"/>
      <c r="D98" s="32"/>
      <c r="E98" s="32"/>
      <c r="F98" s="32"/>
    </row>
    <row r="99" spans="1:6" s="29" customFormat="1" ht="12" customHeight="1">
      <c r="A99" s="32"/>
      <c r="B99" s="32"/>
      <c r="C99" s="32"/>
      <c r="D99" s="32"/>
      <c r="E99" s="32"/>
      <c r="F99" s="32"/>
    </row>
    <row r="100" spans="1:6" s="29" customFormat="1" ht="12" customHeight="1">
      <c r="A100" s="32"/>
      <c r="B100" s="32"/>
      <c r="C100" s="32"/>
      <c r="D100" s="32"/>
      <c r="E100" s="32"/>
      <c r="F100" s="32"/>
    </row>
    <row r="101" spans="1:6" s="29" customFormat="1" ht="12" customHeight="1">
      <c r="A101" s="32"/>
      <c r="B101" s="32"/>
      <c r="C101" s="32"/>
      <c r="D101" s="32"/>
      <c r="E101" s="32"/>
      <c r="F101" s="32"/>
    </row>
    <row r="102" spans="1:6" s="29" customFormat="1" ht="12" customHeight="1">
      <c r="A102" s="32"/>
      <c r="B102" s="35"/>
      <c r="C102" s="35"/>
      <c r="D102" s="35"/>
      <c r="E102" s="35"/>
      <c r="F102" s="35"/>
    </row>
    <row r="103" spans="1:6" s="29" customFormat="1" ht="12" customHeight="1">
      <c r="A103" s="32"/>
      <c r="B103" s="35"/>
      <c r="C103" s="35"/>
      <c r="D103" s="35"/>
      <c r="E103" s="35"/>
      <c r="F103" s="35"/>
    </row>
    <row r="104" spans="1:6" s="29" customFormat="1" ht="12" customHeight="1">
      <c r="A104" s="32"/>
      <c r="B104" s="35"/>
      <c r="C104" s="35"/>
      <c r="D104" s="35"/>
      <c r="E104" s="35"/>
      <c r="F104" s="35"/>
    </row>
    <row r="105" spans="1:6" s="29" customFormat="1" ht="12" customHeight="1">
      <c r="A105" s="32"/>
      <c r="B105" s="32"/>
      <c r="C105" s="32"/>
      <c r="D105" s="32"/>
      <c r="E105" s="32"/>
      <c r="F105" s="32"/>
    </row>
    <row r="106" spans="1:6" s="29" customFormat="1" ht="12" customHeight="1">
      <c r="A106" s="32"/>
      <c r="B106" s="32"/>
      <c r="C106" s="32"/>
      <c r="D106" s="32"/>
      <c r="E106" s="32"/>
      <c r="F106" s="32"/>
    </row>
    <row r="107" spans="1:6" s="29" customFormat="1" ht="12" customHeight="1">
      <c r="A107" s="32"/>
      <c r="B107" s="32"/>
      <c r="C107" s="32"/>
      <c r="D107" s="32"/>
      <c r="E107" s="32"/>
      <c r="F107" s="32"/>
    </row>
    <row r="108" spans="1:6" s="29" customFormat="1" ht="12" customHeight="1">
      <c r="A108" s="32"/>
      <c r="B108" s="32"/>
      <c r="C108" s="32"/>
      <c r="D108" s="32"/>
      <c r="E108" s="32"/>
      <c r="F108" s="32"/>
    </row>
    <row r="109" spans="1:6" s="29" customFormat="1" ht="12" customHeight="1">
      <c r="A109" s="32"/>
      <c r="B109" s="32"/>
      <c r="C109" s="32"/>
      <c r="D109" s="32"/>
      <c r="E109" s="32"/>
      <c r="F109" s="32"/>
    </row>
    <row r="110" spans="1:6" s="29" customFormat="1" ht="12" customHeight="1">
      <c r="A110" s="32"/>
      <c r="B110" s="35"/>
      <c r="C110" s="35"/>
      <c r="D110" s="35"/>
      <c r="E110" s="35"/>
      <c r="F110" s="35"/>
    </row>
    <row r="111" spans="1:6" s="29" customFormat="1" ht="12" customHeight="1">
      <c r="A111" s="32"/>
      <c r="B111" s="35"/>
      <c r="C111" s="35"/>
      <c r="D111" s="35"/>
      <c r="E111" s="35"/>
      <c r="F111" s="35"/>
    </row>
    <row r="112" spans="1:6" s="29" customFormat="1" ht="12" customHeight="1">
      <c r="A112" s="32"/>
      <c r="B112" s="35"/>
      <c r="C112" s="35"/>
      <c r="D112" s="35"/>
      <c r="E112" s="35"/>
      <c r="F112" s="35"/>
    </row>
    <row r="114" spans="1:19" ht="12.75" customHeight="1">
      <c r="A114" s="29"/>
    </row>
    <row r="115" spans="1:19" ht="12.75" customHeight="1">
      <c r="A115" s="36"/>
    </row>
    <row r="127" spans="1:19" s="2" customFormat="1" ht="12.75" customHeight="1">
      <c r="A127" s="37"/>
      <c r="D127" s="3"/>
      <c r="G127" s="4"/>
      <c r="H127" s="4"/>
      <c r="I127" s="4"/>
      <c r="J127" s="4"/>
      <c r="K127" s="4"/>
      <c r="L127" s="4"/>
      <c r="M127" s="4"/>
      <c r="N127" s="4"/>
      <c r="O127" s="4"/>
      <c r="P127" s="4"/>
      <c r="Q127" s="4"/>
      <c r="R127" s="4"/>
      <c r="S127" s="4"/>
    </row>
  </sheetData>
  <mergeCells count="6">
    <mergeCell ref="F4:F9"/>
    <mergeCell ref="A4:A9"/>
    <mergeCell ref="B4:B9"/>
    <mergeCell ref="C4:C9"/>
    <mergeCell ref="D4:D9"/>
    <mergeCell ref="E4:E9"/>
  </mergeCells>
  <printOptions horizontalCentered="1" verticalCentered="1"/>
  <pageMargins left="0.25" right="0.25" top="0.75" bottom="0.75" header="0.3" footer="0.3"/>
  <pageSetup paperSize="9" scale="56"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104"/>
  <sheetViews>
    <sheetView zoomScaleNormal="100" workbookViewId="0">
      <selection activeCell="F41" sqref="F41"/>
    </sheetView>
  </sheetViews>
  <sheetFormatPr defaultColWidth="16.453125" defaultRowHeight="12.5"/>
  <cols>
    <col min="1" max="1" width="17.453125" style="40" customWidth="1"/>
    <col min="2" max="2" width="16.90625" style="40" customWidth="1"/>
    <col min="3" max="3" width="16.453125" style="40" customWidth="1"/>
    <col min="4" max="4" width="16.36328125" style="40" customWidth="1"/>
    <col min="5" max="5" width="13"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182</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49"/>
    </row>
    <row r="6" spans="1:8" ht="12.75" customHeight="1">
      <c r="A6" s="44"/>
      <c r="B6" s="149"/>
      <c r="C6" s="149"/>
      <c r="D6" s="149"/>
      <c r="E6" s="149"/>
      <c r="F6" s="149"/>
    </row>
    <row r="7" spans="1:8" ht="12.75" customHeight="1">
      <c r="B7" s="149"/>
      <c r="C7" s="149"/>
      <c r="D7" s="149"/>
      <c r="E7" s="149"/>
      <c r="F7" s="149"/>
    </row>
    <row r="8" spans="1:8" ht="12.75" customHeight="1">
      <c r="A8" s="45" t="s">
        <v>0</v>
      </c>
      <c r="B8" s="149"/>
      <c r="C8" s="149"/>
      <c r="D8" s="149"/>
      <c r="E8" s="149"/>
      <c r="F8" s="149"/>
    </row>
    <row r="9" spans="1:8" ht="12.75" customHeight="1">
      <c r="A9" s="46"/>
      <c r="B9" s="150"/>
      <c r="C9" s="150"/>
      <c r="D9" s="150"/>
      <c r="E9" s="150"/>
      <c r="F9" s="150"/>
    </row>
    <row r="10" spans="1:8" ht="12.75" customHeight="1">
      <c r="E10" s="47"/>
    </row>
    <row r="11" spans="1:8" ht="12.75" customHeight="1">
      <c r="A11" s="45" t="s">
        <v>110</v>
      </c>
      <c r="B11" s="47">
        <v>33</v>
      </c>
      <c r="C11" s="47">
        <v>33</v>
      </c>
      <c r="D11" s="47">
        <v>0</v>
      </c>
      <c r="E11" s="47">
        <v>33</v>
      </c>
      <c r="F11" s="48" t="s">
        <v>1</v>
      </c>
      <c r="G11" s="45"/>
    </row>
    <row r="12" spans="1:8" ht="15">
      <c r="A12" s="45" t="s">
        <v>150</v>
      </c>
      <c r="B12" s="47">
        <v>30</v>
      </c>
      <c r="C12" s="47">
        <v>30</v>
      </c>
      <c r="D12" s="47">
        <v>0</v>
      </c>
      <c r="E12" s="47">
        <v>30</v>
      </c>
      <c r="F12" s="48" t="s">
        <v>3</v>
      </c>
      <c r="G12" s="45"/>
      <c r="H12" s="49"/>
    </row>
    <row r="13" spans="1:8" ht="13">
      <c r="A13" s="45" t="s">
        <v>4</v>
      </c>
      <c r="B13" s="47" t="s">
        <v>24</v>
      </c>
      <c r="C13" s="47">
        <v>40.17</v>
      </c>
      <c r="D13" s="47">
        <v>0</v>
      </c>
      <c r="E13" s="47">
        <v>40.17</v>
      </c>
      <c r="F13" s="48" t="s">
        <v>1</v>
      </c>
      <c r="G13" s="45"/>
    </row>
    <row r="14" spans="1:8" ht="13">
      <c r="A14" s="45" t="s">
        <v>5</v>
      </c>
      <c r="B14" s="47" t="s">
        <v>71</v>
      </c>
      <c r="C14" s="56">
        <v>28.84</v>
      </c>
      <c r="D14" s="47">
        <v>13.72</v>
      </c>
      <c r="E14" s="56">
        <f>+C14+D14</f>
        <v>42.56</v>
      </c>
      <c r="F14" s="48" t="s">
        <v>1</v>
      </c>
      <c r="G14" s="45"/>
    </row>
    <row r="15" spans="1:8" s="51" customFormat="1" ht="13">
      <c r="A15" s="50" t="s">
        <v>6</v>
      </c>
      <c r="B15" s="47">
        <v>45</v>
      </c>
      <c r="C15" s="47">
        <v>45</v>
      </c>
      <c r="D15" s="47">
        <v>0</v>
      </c>
      <c r="E15" s="47">
        <v>45</v>
      </c>
      <c r="F15" s="48" t="s">
        <v>1</v>
      </c>
      <c r="G15" s="50"/>
    </row>
    <row r="16" spans="1:8" ht="13">
      <c r="A16" s="45" t="s">
        <v>7</v>
      </c>
      <c r="B16" s="47">
        <v>34</v>
      </c>
      <c r="C16" s="47">
        <v>34</v>
      </c>
      <c r="D16" s="47" t="s">
        <v>60</v>
      </c>
      <c r="E16" s="47">
        <v>34</v>
      </c>
      <c r="F16" s="48" t="s">
        <v>3</v>
      </c>
      <c r="G16" s="45"/>
    </row>
    <row r="17" spans="1:7" ht="12.75" customHeight="1">
      <c r="A17" s="45" t="s">
        <v>8</v>
      </c>
      <c r="B17" s="47">
        <v>25</v>
      </c>
      <c r="C17" s="47">
        <v>25</v>
      </c>
      <c r="D17" s="47"/>
      <c r="E17" s="47">
        <v>25</v>
      </c>
      <c r="F17" s="48" t="s">
        <v>55</v>
      </c>
      <c r="G17" s="45"/>
    </row>
    <row r="18" spans="1:7" ht="12.75" customHeight="1">
      <c r="A18" s="45" t="s">
        <v>151</v>
      </c>
      <c r="B18" s="47">
        <v>33.33</v>
      </c>
      <c r="C18" s="47">
        <v>33.33</v>
      </c>
      <c r="D18" s="47">
        <v>0</v>
      </c>
      <c r="E18" s="47">
        <v>33.33</v>
      </c>
      <c r="F18" s="52" t="s">
        <v>1</v>
      </c>
      <c r="G18" s="45"/>
    </row>
    <row r="19" spans="1:7" ht="12.75" customHeight="1">
      <c r="A19" s="45" t="s">
        <v>152</v>
      </c>
      <c r="B19" s="47" t="s">
        <v>73</v>
      </c>
      <c r="C19" s="47">
        <v>43.478260869565219</v>
      </c>
      <c r="D19" s="47">
        <v>13.043478260869565</v>
      </c>
      <c r="E19" s="47">
        <v>56.521739130434781</v>
      </c>
      <c r="F19" s="52" t="s">
        <v>3</v>
      </c>
      <c r="G19" s="45"/>
    </row>
    <row r="20" spans="1:7" ht="12.75" customHeight="1">
      <c r="A20" s="45" t="s">
        <v>29</v>
      </c>
      <c r="B20" s="47">
        <v>35</v>
      </c>
      <c r="C20" s="47">
        <v>35</v>
      </c>
      <c r="D20" s="47">
        <v>0</v>
      </c>
      <c r="E20" s="47">
        <v>35</v>
      </c>
      <c r="F20" s="52" t="s">
        <v>54</v>
      </c>
      <c r="G20" s="45"/>
    </row>
    <row r="21" spans="1:7" ht="15">
      <c r="A21" s="45" t="s">
        <v>175</v>
      </c>
      <c r="B21" s="47">
        <v>40</v>
      </c>
      <c r="C21" s="47">
        <v>40</v>
      </c>
      <c r="D21" s="47">
        <v>0</v>
      </c>
      <c r="E21" s="47">
        <v>40</v>
      </c>
      <c r="F21" s="52" t="s">
        <v>3</v>
      </c>
      <c r="G21" s="45"/>
    </row>
    <row r="22" spans="1:7" ht="13">
      <c r="A22" s="45" t="s">
        <v>9</v>
      </c>
      <c r="B22" s="47" t="s">
        <v>55</v>
      </c>
      <c r="C22" s="47" t="s">
        <v>55</v>
      </c>
      <c r="D22" s="47" t="s">
        <v>55</v>
      </c>
      <c r="E22" s="47" t="s">
        <v>55</v>
      </c>
      <c r="F22" s="52" t="s">
        <v>55</v>
      </c>
      <c r="G22" s="45"/>
    </row>
    <row r="23" spans="1:7" ht="13">
      <c r="A23" s="53" t="s">
        <v>10</v>
      </c>
      <c r="B23" s="47">
        <v>40</v>
      </c>
      <c r="C23" s="47">
        <v>40</v>
      </c>
      <c r="D23" s="47">
        <v>0</v>
      </c>
      <c r="E23" s="47">
        <v>40</v>
      </c>
      <c r="F23" s="52" t="s">
        <v>1</v>
      </c>
      <c r="G23" s="53"/>
    </row>
    <row r="24" spans="1:7" ht="15">
      <c r="A24" s="45" t="s">
        <v>176</v>
      </c>
      <c r="B24" s="47" t="s">
        <v>72</v>
      </c>
      <c r="C24" s="47">
        <v>52.2</v>
      </c>
      <c r="D24" s="47">
        <v>0</v>
      </c>
      <c r="E24" s="47">
        <v>52.2</v>
      </c>
      <c r="F24" s="52" t="s">
        <v>3</v>
      </c>
      <c r="G24" s="45"/>
    </row>
    <row r="25" spans="1:7" ht="13">
      <c r="A25" s="45" t="s">
        <v>11</v>
      </c>
      <c r="B25" s="47">
        <v>37.5</v>
      </c>
      <c r="C25" s="47" t="s">
        <v>55</v>
      </c>
      <c r="D25" s="47" t="s">
        <v>65</v>
      </c>
      <c r="E25" s="47">
        <v>49.98</v>
      </c>
      <c r="F25" s="52" t="s">
        <v>1</v>
      </c>
      <c r="G25" s="45"/>
    </row>
    <row r="26" spans="1:7" ht="13">
      <c r="A26" s="45" t="s">
        <v>12</v>
      </c>
      <c r="B26" s="47" t="s">
        <v>55</v>
      </c>
      <c r="C26" s="47" t="s">
        <v>55</v>
      </c>
      <c r="D26" s="47" t="s">
        <v>55</v>
      </c>
      <c r="E26" s="47" t="s">
        <v>55</v>
      </c>
      <c r="F26" s="52" t="s">
        <v>55</v>
      </c>
      <c r="G26" s="45"/>
    </row>
    <row r="27" spans="1:7" ht="12.75" customHeight="1">
      <c r="A27" s="45" t="s">
        <v>13</v>
      </c>
      <c r="B27" s="54" t="s">
        <v>68</v>
      </c>
      <c r="C27" s="47" t="s">
        <v>55</v>
      </c>
      <c r="D27" s="47" t="s">
        <v>55</v>
      </c>
      <c r="E27" s="47" t="s">
        <v>55</v>
      </c>
      <c r="F27" s="52" t="s">
        <v>55</v>
      </c>
      <c r="G27" s="45"/>
    </row>
    <row r="28" spans="1:7" ht="13">
      <c r="A28" s="45" t="s">
        <v>14</v>
      </c>
      <c r="B28" s="47">
        <v>34.799999999999997</v>
      </c>
      <c r="C28" s="47">
        <v>34.799999999999997</v>
      </c>
      <c r="D28" s="47">
        <v>0</v>
      </c>
      <c r="E28" s="47">
        <v>34.799999999999997</v>
      </c>
      <c r="F28" s="52" t="s">
        <v>1</v>
      </c>
      <c r="G28" s="45"/>
    </row>
    <row r="29" spans="1:7" ht="13.5" customHeight="1">
      <c r="A29" s="45" t="s">
        <v>15</v>
      </c>
      <c r="B29" s="47">
        <v>35</v>
      </c>
      <c r="C29" s="47">
        <v>35</v>
      </c>
      <c r="D29" s="47">
        <v>0</v>
      </c>
      <c r="E29" s="47">
        <v>35</v>
      </c>
      <c r="F29" s="52" t="s">
        <v>1</v>
      </c>
      <c r="G29" s="45"/>
    </row>
    <row r="30" spans="1:7" ht="13.5" customHeight="1">
      <c r="A30" s="45" t="s">
        <v>155</v>
      </c>
      <c r="B30" s="47">
        <v>33</v>
      </c>
      <c r="C30" s="47">
        <v>33</v>
      </c>
      <c r="D30" s="47">
        <v>0</v>
      </c>
      <c r="E30" s="47">
        <v>33</v>
      </c>
      <c r="F30" s="52" t="s">
        <v>3</v>
      </c>
      <c r="G30" s="45"/>
    </row>
    <row r="31" spans="1:7" ht="13">
      <c r="A31" s="45" t="s">
        <v>16</v>
      </c>
      <c r="B31" s="47">
        <v>17</v>
      </c>
      <c r="C31" s="47">
        <v>17</v>
      </c>
      <c r="D31" s="47">
        <v>11</v>
      </c>
      <c r="E31" s="47">
        <v>28</v>
      </c>
      <c r="F31" s="52" t="s">
        <v>1</v>
      </c>
      <c r="G31" s="45"/>
    </row>
    <row r="32" spans="1:7" ht="13">
      <c r="A32" s="45" t="s">
        <v>33</v>
      </c>
      <c r="B32" s="47">
        <v>40</v>
      </c>
      <c r="C32" s="47">
        <v>40</v>
      </c>
      <c r="D32" s="47">
        <v>0</v>
      </c>
      <c r="E32" s="47">
        <v>40</v>
      </c>
      <c r="F32" s="52" t="s">
        <v>3</v>
      </c>
      <c r="G32" s="45"/>
    </row>
    <row r="33" spans="1:7" ht="12.75" customHeight="1">
      <c r="A33" s="45" t="s">
        <v>17</v>
      </c>
      <c r="B33" s="47">
        <v>36</v>
      </c>
      <c r="C33" s="47">
        <v>36</v>
      </c>
      <c r="D33" s="47">
        <v>3.6</v>
      </c>
      <c r="E33" s="47">
        <v>39.6</v>
      </c>
      <c r="F33" s="52" t="s">
        <v>1</v>
      </c>
      <c r="G33" s="45"/>
    </row>
    <row r="34" spans="1:7" ht="12.75" customHeight="1">
      <c r="A34" s="45" t="s">
        <v>18</v>
      </c>
      <c r="B34" s="47">
        <v>45</v>
      </c>
      <c r="C34" s="47">
        <v>45</v>
      </c>
      <c r="D34" s="47">
        <v>0</v>
      </c>
      <c r="E34" s="47">
        <v>45</v>
      </c>
      <c r="F34" s="52" t="s">
        <v>3</v>
      </c>
      <c r="G34" s="45"/>
    </row>
    <row r="35" spans="1:7" ht="13">
      <c r="A35" s="45" t="s">
        <v>19</v>
      </c>
      <c r="B35" s="47">
        <v>35</v>
      </c>
      <c r="C35" s="47">
        <v>35</v>
      </c>
      <c r="D35" s="47">
        <v>0</v>
      </c>
      <c r="E35" s="47">
        <v>35</v>
      </c>
      <c r="F35" s="52" t="s">
        <v>54</v>
      </c>
      <c r="G35" s="45"/>
    </row>
    <row r="36" spans="1:7" ht="13">
      <c r="A36" s="45" t="s">
        <v>20</v>
      </c>
      <c r="B36" s="47">
        <v>30</v>
      </c>
      <c r="C36" s="47">
        <v>30</v>
      </c>
      <c r="D36" s="47">
        <v>0</v>
      </c>
      <c r="E36" s="47">
        <v>30</v>
      </c>
      <c r="F36" s="52" t="s">
        <v>3</v>
      </c>
      <c r="G36" s="45"/>
    </row>
    <row r="37" spans="1:7" ht="15">
      <c r="A37" s="45" t="s">
        <v>168</v>
      </c>
      <c r="B37" s="47">
        <v>9.8000000000000007</v>
      </c>
      <c r="C37" s="56">
        <v>7.0102550016023448</v>
      </c>
      <c r="D37" s="56">
        <v>21.456530696332923</v>
      </c>
      <c r="E37" s="55">
        <v>28.466785697935268</v>
      </c>
      <c r="F37" s="52" t="s">
        <v>3</v>
      </c>
      <c r="G37" s="57"/>
    </row>
    <row r="38" spans="1:7" ht="13.5" customHeight="1">
      <c r="A38" s="45" t="s">
        <v>21</v>
      </c>
      <c r="B38" s="47" t="s">
        <v>55</v>
      </c>
      <c r="C38" s="47" t="s">
        <v>55</v>
      </c>
      <c r="D38" s="47" t="s">
        <v>55</v>
      </c>
      <c r="E38" s="47" t="s">
        <v>55</v>
      </c>
      <c r="F38" s="52" t="s">
        <v>55</v>
      </c>
      <c r="G38" s="45"/>
    </row>
    <row r="39" spans="1:7" ht="15">
      <c r="A39" s="45" t="s">
        <v>169</v>
      </c>
      <c r="B39" s="47">
        <v>33</v>
      </c>
      <c r="C39" s="47">
        <v>33</v>
      </c>
      <c r="D39" s="47">
        <v>0</v>
      </c>
      <c r="E39" s="47">
        <v>33</v>
      </c>
      <c r="F39" s="52" t="s">
        <v>1</v>
      </c>
      <c r="G39" s="45"/>
    </row>
    <row r="40" spans="1:7" ht="12.75" customHeight="1">
      <c r="A40" s="45" t="s">
        <v>170</v>
      </c>
      <c r="B40" s="47">
        <v>35</v>
      </c>
      <c r="C40" s="47">
        <v>32.441499999999998</v>
      </c>
      <c r="D40" s="56">
        <v>7.31</v>
      </c>
      <c r="E40" s="56">
        <v>39.7515</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2" priority="1" stopIfTrue="1" operator="equal">
      <formula>0</formula>
    </cfRule>
  </conditionalFormatting>
  <printOptions horizontalCentered="1" verticalCentered="1"/>
  <pageMargins left="0.25" right="0.25" top="0.75" bottom="0.75" header="0.3" footer="0.3"/>
  <pageSetup paperSize="9" scale="75"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H104"/>
  <sheetViews>
    <sheetView zoomScaleNormal="100" workbookViewId="0">
      <selection activeCell="F41" sqref="F41"/>
    </sheetView>
  </sheetViews>
  <sheetFormatPr defaultColWidth="16.453125" defaultRowHeight="12.5"/>
  <cols>
    <col min="1" max="1" width="16.6328125" style="40" customWidth="1"/>
    <col min="2" max="2" width="16.90625" style="40" customWidth="1"/>
    <col min="3" max="3" width="16.453125" style="40" customWidth="1"/>
    <col min="4" max="4" width="16.36328125" style="40" customWidth="1"/>
    <col min="5" max="5" width="12.5429687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177</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49"/>
    </row>
    <row r="6" spans="1:8" ht="12.75" customHeight="1">
      <c r="A6" s="44"/>
      <c r="B6" s="149"/>
      <c r="C6" s="149"/>
      <c r="D6" s="149"/>
      <c r="E6" s="149"/>
      <c r="F6" s="149"/>
    </row>
    <row r="7" spans="1:8" ht="12.75" customHeight="1">
      <c r="B7" s="149"/>
      <c r="C7" s="149"/>
      <c r="D7" s="149"/>
      <c r="E7" s="149"/>
      <c r="F7" s="149"/>
    </row>
    <row r="8" spans="1:8" ht="12.75" customHeight="1">
      <c r="A8" s="45" t="s">
        <v>0</v>
      </c>
      <c r="B8" s="149"/>
      <c r="C8" s="149"/>
      <c r="D8" s="149"/>
      <c r="E8" s="149"/>
      <c r="F8" s="149"/>
    </row>
    <row r="9" spans="1:8" ht="12.75" customHeight="1">
      <c r="A9" s="46"/>
      <c r="B9" s="150"/>
      <c r="C9" s="150"/>
      <c r="D9" s="150"/>
      <c r="E9" s="150"/>
      <c r="F9" s="150"/>
    </row>
    <row r="10" spans="1:8" ht="12.75" customHeight="1">
      <c r="E10" s="47"/>
    </row>
    <row r="11" spans="1:8" ht="12.75" customHeight="1">
      <c r="A11" s="45" t="s">
        <v>110</v>
      </c>
      <c r="B11" s="47">
        <v>39</v>
      </c>
      <c r="C11" s="47">
        <v>39</v>
      </c>
      <c r="D11" s="47">
        <v>0</v>
      </c>
      <c r="E11" s="47">
        <v>39</v>
      </c>
      <c r="F11" s="48" t="s">
        <v>1</v>
      </c>
      <c r="G11" s="45"/>
    </row>
    <row r="12" spans="1:8" ht="15">
      <c r="A12" s="45" t="s">
        <v>150</v>
      </c>
      <c r="B12" s="47">
        <v>30</v>
      </c>
      <c r="C12" s="47">
        <v>30</v>
      </c>
      <c r="D12" s="47">
        <v>0</v>
      </c>
      <c r="E12" s="47">
        <v>30</v>
      </c>
      <c r="F12" s="48" t="s">
        <v>3</v>
      </c>
      <c r="G12" s="45"/>
      <c r="H12" s="49"/>
    </row>
    <row r="13" spans="1:8" ht="13">
      <c r="A13" s="45" t="s">
        <v>4</v>
      </c>
      <c r="B13" s="47">
        <v>39</v>
      </c>
      <c r="C13" s="47">
        <v>39</v>
      </c>
      <c r="D13" s="47">
        <v>0</v>
      </c>
      <c r="E13" s="47">
        <v>39</v>
      </c>
      <c r="F13" s="48" t="s">
        <v>1</v>
      </c>
      <c r="G13" s="45"/>
    </row>
    <row r="14" spans="1:8" ht="13">
      <c r="A14" s="45" t="s">
        <v>5</v>
      </c>
      <c r="B14" s="47" t="s">
        <v>71</v>
      </c>
      <c r="C14" s="56">
        <v>28.84</v>
      </c>
      <c r="D14" s="47">
        <v>13.68</v>
      </c>
      <c r="E14" s="56">
        <f>+C14+D14</f>
        <v>42.519999999999996</v>
      </c>
      <c r="F14" s="48" t="s">
        <v>1</v>
      </c>
      <c r="G14" s="45"/>
    </row>
    <row r="15" spans="1:8" s="51" customFormat="1" ht="13">
      <c r="A15" s="50" t="s">
        <v>6</v>
      </c>
      <c r="B15" s="47" t="s">
        <v>60</v>
      </c>
      <c r="C15" s="47" t="s">
        <v>60</v>
      </c>
      <c r="D15" s="47" t="s">
        <v>60</v>
      </c>
      <c r="E15" s="47" t="s">
        <v>60</v>
      </c>
      <c r="F15" s="48" t="s">
        <v>60</v>
      </c>
      <c r="G15" s="50"/>
    </row>
    <row r="16" spans="1:8" ht="13">
      <c r="A16" s="45" t="s">
        <v>7</v>
      </c>
      <c r="B16" s="47">
        <v>34</v>
      </c>
      <c r="C16" s="47">
        <v>34</v>
      </c>
      <c r="D16" s="47" t="s">
        <v>60</v>
      </c>
      <c r="E16" s="47">
        <v>34</v>
      </c>
      <c r="F16" s="48" t="s">
        <v>3</v>
      </c>
      <c r="G16" s="45"/>
    </row>
    <row r="17" spans="1:7" ht="12.75" customHeight="1">
      <c r="A17" s="45" t="s">
        <v>8</v>
      </c>
      <c r="B17" s="47">
        <v>19</v>
      </c>
      <c r="C17" s="47" t="s">
        <v>55</v>
      </c>
      <c r="D17" s="47" t="s">
        <v>55</v>
      </c>
      <c r="E17" s="47">
        <v>39</v>
      </c>
      <c r="F17" s="48" t="s">
        <v>55</v>
      </c>
      <c r="G17" s="45"/>
    </row>
    <row r="18" spans="1:7" ht="12.75" customHeight="1">
      <c r="A18" s="45" t="s">
        <v>151</v>
      </c>
      <c r="B18" s="47">
        <v>34</v>
      </c>
      <c r="C18" s="47">
        <v>34</v>
      </c>
      <c r="D18" s="47">
        <v>0</v>
      </c>
      <c r="E18" s="47">
        <v>34</v>
      </c>
      <c r="F18" s="52" t="s">
        <v>1</v>
      </c>
      <c r="G18" s="45"/>
    </row>
    <row r="19" spans="1:7" ht="12.75" customHeight="1">
      <c r="A19" s="45" t="s">
        <v>152</v>
      </c>
      <c r="B19" s="47" t="s">
        <v>75</v>
      </c>
      <c r="C19" s="47">
        <v>45.108695652173914</v>
      </c>
      <c r="D19" s="47">
        <v>13.043478260869565</v>
      </c>
      <c r="E19" s="47">
        <v>58.152173913043477</v>
      </c>
      <c r="F19" s="52" t="s">
        <v>3</v>
      </c>
      <c r="G19" s="45"/>
    </row>
    <row r="20" spans="1:7" ht="12.75" customHeight="1">
      <c r="A20" s="45" t="s">
        <v>178</v>
      </c>
      <c r="B20" s="47" t="s">
        <v>74</v>
      </c>
      <c r="C20" s="47" t="s">
        <v>74</v>
      </c>
      <c r="D20" s="47">
        <v>0</v>
      </c>
      <c r="E20" s="47" t="s">
        <v>74</v>
      </c>
      <c r="F20" s="52" t="s">
        <v>54</v>
      </c>
      <c r="G20" s="45"/>
    </row>
    <row r="21" spans="1:7" ht="15">
      <c r="A21" s="45" t="s">
        <v>179</v>
      </c>
      <c r="B21" s="47">
        <v>40</v>
      </c>
      <c r="C21" s="47">
        <v>40</v>
      </c>
      <c r="D21" s="47">
        <v>0</v>
      </c>
      <c r="E21" s="47">
        <v>40</v>
      </c>
      <c r="F21" s="52" t="s">
        <v>3</v>
      </c>
      <c r="G21" s="45"/>
    </row>
    <row r="22" spans="1:7" ht="13">
      <c r="A22" s="45" t="s">
        <v>9</v>
      </c>
      <c r="B22" s="47" t="s">
        <v>55</v>
      </c>
      <c r="C22" s="47" t="s">
        <v>55</v>
      </c>
      <c r="D22" s="47" t="s">
        <v>55</v>
      </c>
      <c r="E22" s="47" t="s">
        <v>55</v>
      </c>
      <c r="F22" s="52" t="s">
        <v>55</v>
      </c>
      <c r="G22" s="45"/>
    </row>
    <row r="23" spans="1:7" ht="13">
      <c r="A23" s="53" t="s">
        <v>10</v>
      </c>
      <c r="B23" s="47">
        <v>40</v>
      </c>
      <c r="C23" s="47">
        <v>40</v>
      </c>
      <c r="D23" s="47">
        <v>0</v>
      </c>
      <c r="E23" s="47">
        <v>40</v>
      </c>
      <c r="F23" s="52" t="s">
        <v>1</v>
      </c>
      <c r="G23" s="53"/>
    </row>
    <row r="24" spans="1:7" ht="15">
      <c r="A24" s="45" t="s">
        <v>180</v>
      </c>
      <c r="B24" s="47" t="s">
        <v>72</v>
      </c>
      <c r="C24" s="47">
        <v>52.2</v>
      </c>
      <c r="D24" s="47">
        <v>0</v>
      </c>
      <c r="E24" s="47">
        <v>52.2</v>
      </c>
      <c r="F24" s="52" t="s">
        <v>3</v>
      </c>
      <c r="G24" s="45"/>
    </row>
    <row r="25" spans="1:7" ht="13">
      <c r="A25" s="45" t="s">
        <v>11</v>
      </c>
      <c r="B25" s="47">
        <v>37.5</v>
      </c>
      <c r="C25" s="47" t="s">
        <v>55</v>
      </c>
      <c r="D25" s="47" t="s">
        <v>65</v>
      </c>
      <c r="E25" s="47">
        <v>49.98</v>
      </c>
      <c r="F25" s="52" t="s">
        <v>1</v>
      </c>
      <c r="G25" s="45"/>
    </row>
    <row r="26" spans="1:7" ht="13">
      <c r="A26" s="45" t="s">
        <v>12</v>
      </c>
      <c r="B26" s="47" t="s">
        <v>55</v>
      </c>
      <c r="C26" s="47" t="s">
        <v>55</v>
      </c>
      <c r="D26" s="47" t="s">
        <v>55</v>
      </c>
      <c r="E26" s="47" t="s">
        <v>55</v>
      </c>
      <c r="F26" s="52" t="s">
        <v>55</v>
      </c>
      <c r="G26" s="45"/>
    </row>
    <row r="27" spans="1:7" ht="12.75" customHeight="1">
      <c r="A27" s="45" t="s">
        <v>13</v>
      </c>
      <c r="B27" s="54" t="s">
        <v>68</v>
      </c>
      <c r="C27" s="47" t="s">
        <v>55</v>
      </c>
      <c r="D27" s="47" t="s">
        <v>55</v>
      </c>
      <c r="E27" s="47" t="s">
        <v>55</v>
      </c>
      <c r="F27" s="52" t="s">
        <v>55</v>
      </c>
      <c r="G27" s="45"/>
    </row>
    <row r="28" spans="1:7" ht="13">
      <c r="A28" s="45" t="s">
        <v>14</v>
      </c>
      <c r="B28" s="47">
        <v>35</v>
      </c>
      <c r="C28" s="47">
        <v>35</v>
      </c>
      <c r="D28" s="47">
        <v>0</v>
      </c>
      <c r="E28" s="47">
        <v>35</v>
      </c>
      <c r="F28" s="52" t="s">
        <v>1</v>
      </c>
      <c r="G28" s="45"/>
    </row>
    <row r="29" spans="1:7" ht="13.5" customHeight="1">
      <c r="A29" s="45" t="s">
        <v>15</v>
      </c>
      <c r="B29" s="47">
        <v>35</v>
      </c>
      <c r="C29" s="47">
        <v>35</v>
      </c>
      <c r="D29" s="47">
        <v>0</v>
      </c>
      <c r="E29" s="47">
        <v>35</v>
      </c>
      <c r="F29" s="52" t="s">
        <v>1</v>
      </c>
      <c r="G29" s="45"/>
    </row>
    <row r="30" spans="1:7" ht="13.5" customHeight="1">
      <c r="A30" s="45" t="s">
        <v>181</v>
      </c>
      <c r="B30" s="47">
        <v>33</v>
      </c>
      <c r="C30" s="47">
        <v>33</v>
      </c>
      <c r="D30" s="47">
        <v>0</v>
      </c>
      <c r="E30" s="47">
        <v>33</v>
      </c>
      <c r="F30" s="52" t="s">
        <v>3</v>
      </c>
      <c r="G30" s="45"/>
    </row>
    <row r="31" spans="1:7" ht="13">
      <c r="A31" s="45" t="s">
        <v>16</v>
      </c>
      <c r="B31" s="47">
        <v>17</v>
      </c>
      <c r="C31" s="47">
        <v>17</v>
      </c>
      <c r="D31" s="47">
        <v>11</v>
      </c>
      <c r="E31" s="47">
        <v>28</v>
      </c>
      <c r="F31" s="52" t="s">
        <v>1</v>
      </c>
      <c r="G31" s="45"/>
    </row>
    <row r="32" spans="1:7" ht="13">
      <c r="A32" s="45" t="s">
        <v>33</v>
      </c>
      <c r="B32" s="47">
        <v>40</v>
      </c>
      <c r="C32" s="47">
        <v>40</v>
      </c>
      <c r="D32" s="47">
        <v>0</v>
      </c>
      <c r="E32" s="47">
        <v>40</v>
      </c>
      <c r="F32" s="52" t="s">
        <v>3</v>
      </c>
      <c r="G32" s="45"/>
    </row>
    <row r="33" spans="1:7" ht="12.75" customHeight="1">
      <c r="A33" s="45" t="s">
        <v>17</v>
      </c>
      <c r="B33" s="47">
        <v>36</v>
      </c>
      <c r="C33" s="47">
        <v>36</v>
      </c>
      <c r="D33" s="47">
        <v>3.6</v>
      </c>
      <c r="E33" s="47">
        <v>39.6</v>
      </c>
      <c r="F33" s="52" t="s">
        <v>1</v>
      </c>
      <c r="G33" s="45"/>
    </row>
    <row r="34" spans="1:7" ht="12.75" customHeight="1">
      <c r="A34" s="45" t="s">
        <v>18</v>
      </c>
      <c r="B34" s="47" t="s">
        <v>60</v>
      </c>
      <c r="C34" s="47" t="s">
        <v>60</v>
      </c>
      <c r="D34" s="47" t="s">
        <v>60</v>
      </c>
      <c r="E34" s="47" t="s">
        <v>60</v>
      </c>
      <c r="F34" s="48" t="s">
        <v>60</v>
      </c>
      <c r="G34" s="45"/>
    </row>
    <row r="35" spans="1:7" ht="13">
      <c r="A35" s="45" t="s">
        <v>19</v>
      </c>
      <c r="B35" s="47">
        <v>35</v>
      </c>
      <c r="C35" s="47">
        <v>35</v>
      </c>
      <c r="D35" s="47">
        <v>0</v>
      </c>
      <c r="E35" s="47">
        <v>35</v>
      </c>
      <c r="F35" s="52" t="s">
        <v>54</v>
      </c>
      <c r="G35" s="45"/>
    </row>
    <row r="36" spans="1:7" ht="13">
      <c r="A36" s="45" t="s">
        <v>20</v>
      </c>
      <c r="B36" s="47">
        <v>30</v>
      </c>
      <c r="C36" s="47">
        <v>30</v>
      </c>
      <c r="D36" s="47">
        <v>0</v>
      </c>
      <c r="E36" s="47">
        <v>30</v>
      </c>
      <c r="F36" s="52" t="s">
        <v>3</v>
      </c>
      <c r="G36" s="45"/>
    </row>
    <row r="37" spans="1:7" ht="15">
      <c r="A37" s="45" t="s">
        <v>157</v>
      </c>
      <c r="B37" s="47">
        <v>9.8000000000000007</v>
      </c>
      <c r="C37" s="56">
        <v>7.0526327910002662</v>
      </c>
      <c r="D37" s="56">
        <v>20.981726484507238</v>
      </c>
      <c r="E37" s="55">
        <v>28.034359275507505</v>
      </c>
      <c r="F37" s="52" t="s">
        <v>3</v>
      </c>
      <c r="G37" s="57"/>
    </row>
    <row r="38" spans="1:7" ht="13.5" customHeight="1">
      <c r="A38" s="45" t="s">
        <v>21</v>
      </c>
      <c r="B38" s="47" t="s">
        <v>55</v>
      </c>
      <c r="C38" s="47" t="s">
        <v>55</v>
      </c>
      <c r="D38" s="47" t="s">
        <v>55</v>
      </c>
      <c r="E38" s="47" t="s">
        <v>55</v>
      </c>
      <c r="F38" s="52" t="s">
        <v>55</v>
      </c>
      <c r="G38" s="45"/>
    </row>
    <row r="39" spans="1:7" ht="15">
      <c r="A39" s="45" t="s">
        <v>158</v>
      </c>
      <c r="B39" s="47">
        <v>33</v>
      </c>
      <c r="C39" s="47">
        <v>33</v>
      </c>
      <c r="D39" s="47">
        <v>0</v>
      </c>
      <c r="E39" s="47">
        <v>33</v>
      </c>
      <c r="F39" s="52" t="s">
        <v>1</v>
      </c>
      <c r="G39" s="45"/>
    </row>
    <row r="40" spans="1:7" ht="12.75" customHeight="1">
      <c r="A40" s="45" t="s">
        <v>159</v>
      </c>
      <c r="B40" s="47">
        <v>34</v>
      </c>
      <c r="C40" s="47">
        <v>31.494199999999999</v>
      </c>
      <c r="D40" s="56">
        <v>7.37</v>
      </c>
      <c r="E40" s="56">
        <v>38.864199999999997</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1" priority="1" stopIfTrue="1" operator="equal">
      <formula>0</formula>
    </cfRule>
  </conditionalFormatting>
  <printOptions horizontalCentered="1" verticalCentered="1"/>
  <pageMargins left="0.25" right="0.25" top="0.75" bottom="0.75" header="0.3" footer="0.3"/>
  <pageSetup paperSize="9" scale="74" orientation="portrait"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104"/>
  <sheetViews>
    <sheetView zoomScaleNormal="100" workbookViewId="0">
      <selection activeCell="F41" sqref="F41"/>
    </sheetView>
  </sheetViews>
  <sheetFormatPr defaultColWidth="16.453125" defaultRowHeight="12.5"/>
  <cols>
    <col min="1" max="1" width="16.08984375" style="40" customWidth="1"/>
    <col min="2" max="2" width="16.90625" style="40" customWidth="1"/>
    <col min="3" max="3" width="16.453125" style="40" customWidth="1"/>
    <col min="4" max="4" width="16.36328125" style="40" customWidth="1"/>
    <col min="5" max="5" width="12.9062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174</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49"/>
    </row>
    <row r="6" spans="1:8" ht="12.75" customHeight="1">
      <c r="A6" s="44"/>
      <c r="B6" s="149"/>
      <c r="C6" s="149"/>
      <c r="D6" s="149"/>
      <c r="E6" s="149"/>
      <c r="F6" s="149"/>
    </row>
    <row r="7" spans="1:8" ht="12.75" customHeight="1">
      <c r="B7" s="149"/>
      <c r="C7" s="149"/>
      <c r="D7" s="149"/>
      <c r="E7" s="149"/>
      <c r="F7" s="149"/>
    </row>
    <row r="8" spans="1:8" ht="12.75" customHeight="1">
      <c r="A8" s="45" t="s">
        <v>0</v>
      </c>
      <c r="B8" s="149"/>
      <c r="C8" s="149"/>
      <c r="D8" s="149"/>
      <c r="E8" s="149"/>
      <c r="F8" s="149"/>
    </row>
    <row r="9" spans="1:8" ht="12.75" customHeight="1">
      <c r="A9" s="46"/>
      <c r="B9" s="150"/>
      <c r="C9" s="150"/>
      <c r="D9" s="150"/>
      <c r="E9" s="150"/>
      <c r="F9" s="150"/>
    </row>
    <row r="10" spans="1:8" ht="12.75" customHeight="1">
      <c r="E10" s="47"/>
    </row>
    <row r="11" spans="1:8" ht="12.75" customHeight="1">
      <c r="A11" s="45" t="s">
        <v>110</v>
      </c>
      <c r="B11" s="47">
        <v>39</v>
      </c>
      <c r="C11" s="47">
        <v>39</v>
      </c>
      <c r="D11" s="47">
        <v>0</v>
      </c>
      <c r="E11" s="47">
        <v>39</v>
      </c>
      <c r="F11" s="48" t="s">
        <v>1</v>
      </c>
      <c r="G11" s="45"/>
    </row>
    <row r="12" spans="1:8" ht="15">
      <c r="A12" s="45" t="s">
        <v>150</v>
      </c>
      <c r="B12" s="47">
        <v>30</v>
      </c>
      <c r="C12" s="47">
        <v>30</v>
      </c>
      <c r="D12" s="47">
        <v>0</v>
      </c>
      <c r="E12" s="47">
        <v>30</v>
      </c>
      <c r="F12" s="48" t="s">
        <v>3</v>
      </c>
      <c r="G12" s="45"/>
      <c r="H12" s="49"/>
    </row>
    <row r="13" spans="1:8" ht="13">
      <c r="A13" s="45" t="s">
        <v>4</v>
      </c>
      <c r="B13" s="47">
        <v>39</v>
      </c>
      <c r="C13" s="47">
        <v>39</v>
      </c>
      <c r="D13" s="47">
        <v>0</v>
      </c>
      <c r="E13" s="47">
        <v>39</v>
      </c>
      <c r="F13" s="48" t="s">
        <v>1</v>
      </c>
      <c r="G13" s="45"/>
    </row>
    <row r="14" spans="1:8" ht="13">
      <c r="A14" s="45" t="s">
        <v>5</v>
      </c>
      <c r="B14" s="47" t="s">
        <v>71</v>
      </c>
      <c r="C14" s="56">
        <v>28.84</v>
      </c>
      <c r="D14" s="47">
        <v>12.97</v>
      </c>
      <c r="E14" s="56">
        <f>+C14+D14</f>
        <v>41.81</v>
      </c>
      <c r="F14" s="48" t="s">
        <v>1</v>
      </c>
      <c r="G14" s="45"/>
    </row>
    <row r="15" spans="1:8" s="51" customFormat="1" ht="13">
      <c r="A15" s="50" t="s">
        <v>6</v>
      </c>
      <c r="B15" s="47" t="s">
        <v>60</v>
      </c>
      <c r="C15" s="47" t="s">
        <v>60</v>
      </c>
      <c r="D15" s="47" t="s">
        <v>60</v>
      </c>
      <c r="E15" s="47" t="s">
        <v>60</v>
      </c>
      <c r="F15" s="48" t="s">
        <v>60</v>
      </c>
      <c r="G15" s="50"/>
    </row>
    <row r="16" spans="1:8" ht="13">
      <c r="A16" s="45" t="s">
        <v>7</v>
      </c>
      <c r="B16" s="47">
        <v>38</v>
      </c>
      <c r="C16" s="47">
        <v>38</v>
      </c>
      <c r="D16" s="47" t="s">
        <v>60</v>
      </c>
      <c r="E16" s="47">
        <v>38</v>
      </c>
      <c r="F16" s="48" t="s">
        <v>3</v>
      </c>
      <c r="G16" s="45"/>
    </row>
    <row r="17" spans="1:7" ht="12.75" customHeight="1">
      <c r="A17" s="45" t="s">
        <v>8</v>
      </c>
      <c r="B17" s="47">
        <v>23</v>
      </c>
      <c r="C17" s="47" t="s">
        <v>55</v>
      </c>
      <c r="D17" s="47" t="s">
        <v>55</v>
      </c>
      <c r="E17" s="47">
        <v>42</v>
      </c>
      <c r="F17" s="48" t="s">
        <v>55</v>
      </c>
      <c r="G17" s="45"/>
    </row>
    <row r="18" spans="1:7" ht="12.75" customHeight="1">
      <c r="A18" s="45" t="s">
        <v>151</v>
      </c>
      <c r="B18" s="47" t="s">
        <v>76</v>
      </c>
      <c r="C18" s="47">
        <v>42</v>
      </c>
      <c r="D18" s="47">
        <v>0</v>
      </c>
      <c r="E18" s="47">
        <v>42</v>
      </c>
      <c r="F18" s="52" t="s">
        <v>1</v>
      </c>
      <c r="G18" s="45"/>
    </row>
    <row r="19" spans="1:7" ht="12.75" customHeight="1">
      <c r="A19" s="45" t="s">
        <v>152</v>
      </c>
      <c r="B19" s="47" t="s">
        <v>75</v>
      </c>
      <c r="C19" s="47">
        <v>47.159090909090907</v>
      </c>
      <c r="D19" s="47">
        <v>9.0909090909090917</v>
      </c>
      <c r="E19" s="47">
        <v>56.25</v>
      </c>
      <c r="F19" s="52" t="s">
        <v>3</v>
      </c>
      <c r="G19" s="45"/>
    </row>
    <row r="20" spans="1:7" ht="12.75" customHeight="1">
      <c r="A20" s="45" t="s">
        <v>29</v>
      </c>
      <c r="B20" s="47">
        <v>46</v>
      </c>
      <c r="C20" s="47">
        <v>46</v>
      </c>
      <c r="D20" s="47">
        <v>0</v>
      </c>
      <c r="E20" s="47">
        <v>46</v>
      </c>
      <c r="F20" s="52" t="s">
        <v>54</v>
      </c>
      <c r="G20" s="45"/>
    </row>
    <row r="21" spans="1:7" ht="15">
      <c r="A21" s="45" t="s">
        <v>175</v>
      </c>
      <c r="B21" s="47">
        <v>40</v>
      </c>
      <c r="C21" s="47">
        <v>40</v>
      </c>
      <c r="D21" s="47">
        <v>0</v>
      </c>
      <c r="E21" s="47">
        <v>40</v>
      </c>
      <c r="F21" s="52" t="s">
        <v>3</v>
      </c>
      <c r="G21" s="45"/>
    </row>
    <row r="22" spans="1:7" ht="13">
      <c r="A22" s="45" t="s">
        <v>9</v>
      </c>
      <c r="B22" s="47" t="s">
        <v>55</v>
      </c>
      <c r="C22" s="47" t="s">
        <v>55</v>
      </c>
      <c r="D22" s="47" t="s">
        <v>55</v>
      </c>
      <c r="E22" s="47" t="s">
        <v>55</v>
      </c>
      <c r="F22" s="52" t="s">
        <v>55</v>
      </c>
      <c r="G22" s="45"/>
    </row>
    <row r="23" spans="1:7" ht="13">
      <c r="A23" s="53" t="s">
        <v>10</v>
      </c>
      <c r="B23" s="47">
        <v>40</v>
      </c>
      <c r="C23" s="47">
        <v>40</v>
      </c>
      <c r="D23" s="47">
        <v>0</v>
      </c>
      <c r="E23" s="47">
        <v>40</v>
      </c>
      <c r="F23" s="52" t="s">
        <v>1</v>
      </c>
      <c r="G23" s="53"/>
    </row>
    <row r="24" spans="1:7" ht="15">
      <c r="A24" s="45" t="s">
        <v>176</v>
      </c>
      <c r="B24" s="47" t="s">
        <v>72</v>
      </c>
      <c r="C24" s="47">
        <v>47.8</v>
      </c>
      <c r="D24" s="47">
        <v>0</v>
      </c>
      <c r="E24" s="47">
        <v>47.8</v>
      </c>
      <c r="F24" s="52" t="s">
        <v>3</v>
      </c>
      <c r="G24" s="45"/>
    </row>
    <row r="25" spans="1:7" ht="13">
      <c r="A25" s="45" t="s">
        <v>11</v>
      </c>
      <c r="B25" s="47">
        <v>37.5</v>
      </c>
      <c r="C25" s="47" t="s">
        <v>55</v>
      </c>
      <c r="D25" s="47" t="s">
        <v>65</v>
      </c>
      <c r="E25" s="47">
        <v>49.98</v>
      </c>
      <c r="F25" s="52" t="s">
        <v>1</v>
      </c>
      <c r="G25" s="45"/>
    </row>
    <row r="26" spans="1:7" ht="13">
      <c r="A26" s="45" t="s">
        <v>12</v>
      </c>
      <c r="B26" s="47" t="s">
        <v>55</v>
      </c>
      <c r="C26" s="47" t="s">
        <v>55</v>
      </c>
      <c r="D26" s="47" t="s">
        <v>55</v>
      </c>
      <c r="E26" s="47" t="s">
        <v>55</v>
      </c>
      <c r="F26" s="52" t="s">
        <v>55</v>
      </c>
      <c r="G26" s="45"/>
    </row>
    <row r="27" spans="1:7" ht="12.75" customHeight="1">
      <c r="A27" s="45" t="s">
        <v>13</v>
      </c>
      <c r="B27" s="54" t="s">
        <v>68</v>
      </c>
      <c r="C27" s="47" t="s">
        <v>55</v>
      </c>
      <c r="D27" s="47" t="s">
        <v>55</v>
      </c>
      <c r="E27" s="47" t="s">
        <v>55</v>
      </c>
      <c r="F27" s="52" t="s">
        <v>55</v>
      </c>
      <c r="G27" s="45"/>
    </row>
    <row r="28" spans="1:7" ht="13">
      <c r="A28" s="45" t="s">
        <v>49</v>
      </c>
      <c r="B28" s="47">
        <v>35</v>
      </c>
      <c r="C28" s="47">
        <v>35</v>
      </c>
      <c r="D28" s="47">
        <v>0</v>
      </c>
      <c r="E28" s="47">
        <v>35</v>
      </c>
      <c r="F28" s="52" t="s">
        <v>1</v>
      </c>
      <c r="G28" s="45"/>
    </row>
    <row r="29" spans="1:7" ht="13.5" customHeight="1">
      <c r="A29" s="45" t="s">
        <v>15</v>
      </c>
      <c r="B29" s="47">
        <v>35</v>
      </c>
      <c r="C29" s="47">
        <v>35</v>
      </c>
      <c r="D29" s="47">
        <v>0</v>
      </c>
      <c r="E29" s="47">
        <v>35</v>
      </c>
      <c r="F29" s="52" t="s">
        <v>1</v>
      </c>
      <c r="G29" s="45"/>
    </row>
    <row r="30" spans="1:7" ht="13.5" customHeight="1">
      <c r="A30" s="45" t="s">
        <v>155</v>
      </c>
      <c r="B30" s="47">
        <v>33</v>
      </c>
      <c r="C30" s="47">
        <v>33</v>
      </c>
      <c r="D30" s="47">
        <v>0</v>
      </c>
      <c r="E30" s="47">
        <v>33</v>
      </c>
      <c r="F30" s="52" t="s">
        <v>3</v>
      </c>
      <c r="G30" s="45"/>
    </row>
    <row r="31" spans="1:7" ht="13">
      <c r="A31" s="45" t="s">
        <v>16</v>
      </c>
      <c r="B31" s="47">
        <v>29.8</v>
      </c>
      <c r="C31" s="47">
        <v>29.8</v>
      </c>
      <c r="D31" s="47">
        <v>21</v>
      </c>
      <c r="E31" s="47">
        <v>50.8</v>
      </c>
      <c r="F31" s="52" t="s">
        <v>1</v>
      </c>
      <c r="G31" s="45"/>
    </row>
    <row r="32" spans="1:7" ht="13">
      <c r="A32" s="45" t="s">
        <v>33</v>
      </c>
      <c r="B32" s="47" t="s">
        <v>55</v>
      </c>
      <c r="C32" s="47" t="s">
        <v>55</v>
      </c>
      <c r="D32" s="47" t="s">
        <v>55</v>
      </c>
      <c r="E32" s="47" t="s">
        <v>55</v>
      </c>
      <c r="F32" s="52" t="s">
        <v>55</v>
      </c>
      <c r="G32" s="45"/>
    </row>
    <row r="33" spans="1:7" ht="12.75" customHeight="1">
      <c r="A33" s="45" t="s">
        <v>17</v>
      </c>
      <c r="B33" s="47">
        <v>36</v>
      </c>
      <c r="C33" s="47">
        <v>36</v>
      </c>
      <c r="D33" s="47">
        <v>3.6</v>
      </c>
      <c r="E33" s="47">
        <v>39.6</v>
      </c>
      <c r="F33" s="52" t="s">
        <v>1</v>
      </c>
      <c r="G33" s="45"/>
    </row>
    <row r="34" spans="1:7" ht="12.75" customHeight="1">
      <c r="A34" s="45" t="s">
        <v>18</v>
      </c>
      <c r="B34" s="47" t="s">
        <v>60</v>
      </c>
      <c r="C34" s="47" t="s">
        <v>60</v>
      </c>
      <c r="D34" s="47" t="s">
        <v>60</v>
      </c>
      <c r="E34" s="47" t="s">
        <v>60</v>
      </c>
      <c r="F34" s="48" t="s">
        <v>60</v>
      </c>
      <c r="G34" s="45"/>
    </row>
    <row r="35" spans="1:7" ht="13">
      <c r="A35" s="45" t="s">
        <v>19</v>
      </c>
      <c r="B35" s="47">
        <v>35</v>
      </c>
      <c r="C35" s="47">
        <v>35</v>
      </c>
      <c r="D35" s="47">
        <v>0</v>
      </c>
      <c r="E35" s="47">
        <v>35</v>
      </c>
      <c r="F35" s="52" t="s">
        <v>54</v>
      </c>
      <c r="G35" s="45"/>
    </row>
    <row r="36" spans="1:7" ht="15">
      <c r="A36" s="45" t="s">
        <v>156</v>
      </c>
      <c r="B36" s="47">
        <v>30</v>
      </c>
      <c r="C36" s="47">
        <v>30</v>
      </c>
      <c r="D36" s="47">
        <v>0</v>
      </c>
      <c r="E36" s="47">
        <v>30</v>
      </c>
      <c r="F36" s="52" t="s">
        <v>3</v>
      </c>
      <c r="G36" s="45"/>
    </row>
    <row r="37" spans="1:7" ht="15">
      <c r="A37" s="45" t="s">
        <v>157</v>
      </c>
      <c r="B37" s="47">
        <v>9.8000000000000007</v>
      </c>
      <c r="C37" s="56">
        <v>7.0833405612318661</v>
      </c>
      <c r="D37" s="56">
        <v>20.63767412007563</v>
      </c>
      <c r="E37" s="55">
        <v>27.721014681307494</v>
      </c>
      <c r="F37" s="52" t="s">
        <v>3</v>
      </c>
      <c r="G37" s="57"/>
    </row>
    <row r="38" spans="1:7" ht="13.5" customHeight="1">
      <c r="A38" s="45" t="s">
        <v>21</v>
      </c>
      <c r="B38" s="47" t="s">
        <v>55</v>
      </c>
      <c r="C38" s="47" t="s">
        <v>55</v>
      </c>
      <c r="D38" s="47" t="s">
        <v>55</v>
      </c>
      <c r="E38" s="47" t="s">
        <v>55</v>
      </c>
      <c r="F38" s="52" t="s">
        <v>55</v>
      </c>
      <c r="G38" s="45"/>
    </row>
    <row r="39" spans="1:7" ht="15">
      <c r="A39" s="45" t="s">
        <v>158</v>
      </c>
      <c r="B39" s="47">
        <v>33</v>
      </c>
      <c r="C39" s="47">
        <v>33</v>
      </c>
      <c r="D39" s="47">
        <v>0</v>
      </c>
      <c r="E39" s="47">
        <v>33</v>
      </c>
      <c r="F39" s="52" t="s">
        <v>1</v>
      </c>
      <c r="G39" s="45"/>
    </row>
    <row r="40" spans="1:7" ht="12.75" customHeight="1">
      <c r="A40" s="45" t="s">
        <v>159</v>
      </c>
      <c r="B40" s="47">
        <v>34</v>
      </c>
      <c r="C40" s="47">
        <v>31.501000000000001</v>
      </c>
      <c r="D40" s="56">
        <v>7.35</v>
      </c>
      <c r="E40" s="56">
        <v>38.850999999999999</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104" spans="1:1">
      <c r="A104" s="40" t="s">
        <v>103</v>
      </c>
    </row>
  </sheetData>
  <mergeCells count="5">
    <mergeCell ref="B4:B9"/>
    <mergeCell ref="C4:C9"/>
    <mergeCell ref="D4:D9"/>
    <mergeCell ref="E4:E9"/>
    <mergeCell ref="F4:F9"/>
  </mergeCells>
  <conditionalFormatting sqref="D11:D40">
    <cfRule type="cellIs" dxfId="10" priority="1" stopIfTrue="1" operator="equal">
      <formula>0</formula>
    </cfRule>
  </conditionalFormatting>
  <printOptions horizontalCentered="1" verticalCentered="1"/>
  <pageMargins left="0.25" right="0.25" top="0.75" bottom="0.75" header="0.3" footer="0.3"/>
  <pageSetup paperSize="9" scale="73"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104"/>
  <sheetViews>
    <sheetView zoomScaleNormal="100" workbookViewId="0">
      <selection activeCell="F41" sqref="F41"/>
    </sheetView>
  </sheetViews>
  <sheetFormatPr defaultColWidth="16.453125" defaultRowHeight="12.5"/>
  <cols>
    <col min="1" max="2" width="16.90625" style="40" customWidth="1"/>
    <col min="3" max="3" width="16.453125" style="40" customWidth="1"/>
    <col min="4" max="4" width="16.36328125" style="40" customWidth="1"/>
    <col min="5" max="5" width="13.9062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173</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49"/>
    </row>
    <row r="6" spans="1:8" ht="12.75" customHeight="1">
      <c r="A6" s="44"/>
      <c r="B6" s="149"/>
      <c r="C6" s="149"/>
      <c r="D6" s="149"/>
      <c r="E6" s="149"/>
      <c r="F6" s="149"/>
    </row>
    <row r="7" spans="1:8" ht="12.75" customHeight="1">
      <c r="B7" s="149"/>
      <c r="C7" s="149"/>
      <c r="D7" s="149"/>
      <c r="E7" s="149"/>
      <c r="F7" s="149"/>
    </row>
    <row r="8" spans="1:8" ht="12.75" customHeight="1">
      <c r="A8" s="45" t="s">
        <v>0</v>
      </c>
      <c r="B8" s="149"/>
      <c r="C8" s="149"/>
      <c r="D8" s="149"/>
      <c r="E8" s="149"/>
      <c r="F8" s="149"/>
    </row>
    <row r="9" spans="1:8" ht="12.75" customHeight="1">
      <c r="A9" s="46"/>
      <c r="B9" s="150"/>
      <c r="C9" s="150"/>
      <c r="D9" s="150"/>
      <c r="E9" s="150"/>
      <c r="F9" s="150"/>
    </row>
    <row r="10" spans="1:8" ht="12.75" customHeight="1">
      <c r="E10" s="47"/>
    </row>
    <row r="11" spans="1:8" ht="12.75" customHeight="1">
      <c r="A11" s="45" t="s">
        <v>110</v>
      </c>
      <c r="B11" s="47">
        <v>39</v>
      </c>
      <c r="C11" s="47">
        <v>39</v>
      </c>
      <c r="D11" s="47">
        <v>0</v>
      </c>
      <c r="E11" s="47">
        <v>39</v>
      </c>
      <c r="F11" s="48" t="s">
        <v>1</v>
      </c>
      <c r="G11" s="45"/>
    </row>
    <row r="12" spans="1:8" ht="15">
      <c r="A12" s="45" t="s">
        <v>150</v>
      </c>
      <c r="B12" s="47">
        <v>30</v>
      </c>
      <c r="C12" s="47">
        <v>30</v>
      </c>
      <c r="D12" s="47">
        <v>0</v>
      </c>
      <c r="E12" s="47">
        <v>30</v>
      </c>
      <c r="F12" s="48" t="s">
        <v>3</v>
      </c>
      <c r="G12" s="45"/>
      <c r="H12" s="49"/>
    </row>
    <row r="13" spans="1:8" ht="13">
      <c r="A13" s="45" t="s">
        <v>4</v>
      </c>
      <c r="B13" s="47">
        <v>41</v>
      </c>
      <c r="C13" s="47">
        <v>41</v>
      </c>
      <c r="D13" s="47">
        <v>0</v>
      </c>
      <c r="E13" s="47">
        <v>41</v>
      </c>
      <c r="F13" s="48" t="s">
        <v>1</v>
      </c>
      <c r="G13" s="45"/>
    </row>
    <row r="14" spans="1:8" ht="13">
      <c r="A14" s="45" t="s">
        <v>5</v>
      </c>
      <c r="B14" s="47" t="s">
        <v>71</v>
      </c>
      <c r="C14" s="56">
        <v>28.84</v>
      </c>
      <c r="D14" s="47">
        <v>12.61</v>
      </c>
      <c r="E14" s="56">
        <f>+C14+D14</f>
        <v>41.45</v>
      </c>
      <c r="F14" s="48" t="s">
        <v>1</v>
      </c>
      <c r="G14" s="45"/>
    </row>
    <row r="15" spans="1:8" s="51" customFormat="1" ht="13">
      <c r="A15" s="50" t="s">
        <v>6</v>
      </c>
      <c r="B15" s="47" t="s">
        <v>60</v>
      </c>
      <c r="C15" s="47" t="s">
        <v>60</v>
      </c>
      <c r="D15" s="47" t="s">
        <v>60</v>
      </c>
      <c r="E15" s="47" t="s">
        <v>60</v>
      </c>
      <c r="F15" s="48" t="s">
        <v>60</v>
      </c>
      <c r="G15" s="50"/>
    </row>
    <row r="16" spans="1:8" ht="13">
      <c r="A16" s="45" t="s">
        <v>7</v>
      </c>
      <c r="B16" s="47">
        <v>40</v>
      </c>
      <c r="C16" s="47">
        <v>40</v>
      </c>
      <c r="D16" s="47" t="s">
        <v>60</v>
      </c>
      <c r="E16" s="47">
        <v>40</v>
      </c>
      <c r="F16" s="48" t="s">
        <v>3</v>
      </c>
      <c r="G16" s="45"/>
    </row>
    <row r="17" spans="1:7" ht="12.75" customHeight="1">
      <c r="A17" s="45" t="s">
        <v>8</v>
      </c>
      <c r="B17" s="47">
        <v>25</v>
      </c>
      <c r="C17" s="47" t="s">
        <v>55</v>
      </c>
      <c r="D17" s="47" t="s">
        <v>55</v>
      </c>
      <c r="E17" s="47">
        <v>44.5</v>
      </c>
      <c r="F17" s="48" t="s">
        <v>55</v>
      </c>
      <c r="G17" s="45"/>
    </row>
    <row r="18" spans="1:7" ht="12.75" customHeight="1">
      <c r="A18" s="45" t="s">
        <v>151</v>
      </c>
      <c r="B18" s="47" t="s">
        <v>79</v>
      </c>
      <c r="C18" s="47">
        <v>42</v>
      </c>
      <c r="D18" s="47">
        <v>0</v>
      </c>
      <c r="E18" s="47">
        <v>42</v>
      </c>
      <c r="F18" s="52" t="s">
        <v>1</v>
      </c>
      <c r="G18" s="45"/>
    </row>
    <row r="19" spans="1:7" ht="12.75" customHeight="1">
      <c r="A19" s="45" t="s">
        <v>152</v>
      </c>
      <c r="B19" s="47" t="s">
        <v>73</v>
      </c>
      <c r="C19" s="47">
        <v>45.454545454545453</v>
      </c>
      <c r="D19" s="47">
        <v>9.0909090909090917</v>
      </c>
      <c r="E19" s="47">
        <v>54.545454545454547</v>
      </c>
      <c r="F19" s="52" t="s">
        <v>3</v>
      </c>
      <c r="G19" s="45"/>
    </row>
    <row r="20" spans="1:7" ht="12.75" customHeight="1">
      <c r="A20" s="45" t="s">
        <v>29</v>
      </c>
      <c r="B20" s="47">
        <v>46</v>
      </c>
      <c r="C20" s="47">
        <v>46</v>
      </c>
      <c r="D20" s="47">
        <v>0</v>
      </c>
      <c r="E20" s="47">
        <v>46</v>
      </c>
      <c r="F20" s="52" t="s">
        <v>54</v>
      </c>
      <c r="G20" s="45"/>
    </row>
    <row r="21" spans="1:7" ht="13">
      <c r="A21" s="45" t="s">
        <v>78</v>
      </c>
      <c r="B21" s="47">
        <v>40</v>
      </c>
      <c r="C21" s="47">
        <v>40</v>
      </c>
      <c r="D21" s="47">
        <v>0</v>
      </c>
      <c r="E21" s="47">
        <v>40</v>
      </c>
      <c r="F21" s="52" t="s">
        <v>1</v>
      </c>
      <c r="G21" s="45"/>
    </row>
    <row r="22" spans="1:7" ht="13">
      <c r="A22" s="45" t="s">
        <v>9</v>
      </c>
      <c r="B22" s="47" t="s">
        <v>55</v>
      </c>
      <c r="C22" s="47" t="s">
        <v>55</v>
      </c>
      <c r="D22" s="47" t="s">
        <v>55</v>
      </c>
      <c r="E22" s="47" t="s">
        <v>55</v>
      </c>
      <c r="F22" s="52" t="s">
        <v>55</v>
      </c>
      <c r="G22" s="45"/>
    </row>
    <row r="23" spans="1:7" ht="13">
      <c r="A23" s="53" t="s">
        <v>10</v>
      </c>
      <c r="B23" s="47">
        <v>43</v>
      </c>
      <c r="C23" s="47">
        <v>43</v>
      </c>
      <c r="D23" s="47">
        <v>0</v>
      </c>
      <c r="E23" s="47">
        <v>43</v>
      </c>
      <c r="F23" s="52" t="s">
        <v>1</v>
      </c>
      <c r="G23" s="53"/>
    </row>
    <row r="24" spans="1:7" ht="15">
      <c r="A24" s="45" t="s">
        <v>153</v>
      </c>
      <c r="B24" s="47" t="s">
        <v>72</v>
      </c>
      <c r="C24" s="47">
        <v>46.4</v>
      </c>
      <c r="D24" s="47">
        <v>0</v>
      </c>
      <c r="E24" s="47">
        <v>46.4</v>
      </c>
      <c r="F24" s="52" t="s">
        <v>3</v>
      </c>
      <c r="G24" s="45"/>
    </row>
    <row r="25" spans="1:7" ht="13">
      <c r="A25" s="45" t="s">
        <v>11</v>
      </c>
      <c r="B25" s="47">
        <v>37.5</v>
      </c>
      <c r="C25" s="47" t="s">
        <v>55</v>
      </c>
      <c r="D25" s="47" t="s">
        <v>65</v>
      </c>
      <c r="E25" s="47">
        <v>49.98</v>
      </c>
      <c r="F25" s="52" t="s">
        <v>1</v>
      </c>
      <c r="G25" s="45"/>
    </row>
    <row r="26" spans="1:7" ht="13">
      <c r="A26" s="45" t="s">
        <v>12</v>
      </c>
      <c r="B26" s="47" t="s">
        <v>55</v>
      </c>
      <c r="C26" s="47" t="s">
        <v>55</v>
      </c>
      <c r="D26" s="47" t="s">
        <v>55</v>
      </c>
      <c r="E26" s="47" t="s">
        <v>55</v>
      </c>
      <c r="F26" s="52" t="s">
        <v>55</v>
      </c>
      <c r="G26" s="45"/>
    </row>
    <row r="27" spans="1:7" ht="12.75" customHeight="1">
      <c r="A27" s="45" t="s">
        <v>13</v>
      </c>
      <c r="B27" s="54" t="s">
        <v>77</v>
      </c>
      <c r="C27" s="47" t="s">
        <v>55</v>
      </c>
      <c r="D27" s="47" t="s">
        <v>55</v>
      </c>
      <c r="E27" s="47" t="s">
        <v>55</v>
      </c>
      <c r="F27" s="52" t="s">
        <v>55</v>
      </c>
      <c r="G27" s="45"/>
    </row>
    <row r="28" spans="1:7" ht="13">
      <c r="A28" s="45" t="s">
        <v>49</v>
      </c>
      <c r="B28" s="47">
        <v>36</v>
      </c>
      <c r="C28" s="47">
        <v>36</v>
      </c>
      <c r="D28" s="47">
        <v>0</v>
      </c>
      <c r="E28" s="47">
        <v>36</v>
      </c>
      <c r="F28" s="52" t="s">
        <v>1</v>
      </c>
      <c r="G28" s="45"/>
    </row>
    <row r="29" spans="1:7" ht="13.5" customHeight="1">
      <c r="A29" s="45" t="s">
        <v>15</v>
      </c>
      <c r="B29" s="47">
        <v>35</v>
      </c>
      <c r="C29" s="47">
        <v>35</v>
      </c>
      <c r="D29" s="47">
        <v>0</v>
      </c>
      <c r="E29" s="47">
        <v>35</v>
      </c>
      <c r="F29" s="52" t="s">
        <v>1</v>
      </c>
      <c r="G29" s="45"/>
    </row>
    <row r="30" spans="1:7" ht="13.5" customHeight="1">
      <c r="A30" s="45" t="s">
        <v>166</v>
      </c>
      <c r="B30" s="47">
        <v>33</v>
      </c>
      <c r="C30" s="47">
        <v>33</v>
      </c>
      <c r="D30" s="47">
        <v>0</v>
      </c>
      <c r="E30" s="47">
        <v>33</v>
      </c>
      <c r="F30" s="52" t="s">
        <v>3</v>
      </c>
      <c r="G30" s="45"/>
    </row>
    <row r="31" spans="1:7" ht="13">
      <c r="A31" s="45" t="s">
        <v>16</v>
      </c>
      <c r="B31" s="47">
        <v>29.8</v>
      </c>
      <c r="C31" s="47">
        <v>29.8</v>
      </c>
      <c r="D31" s="47">
        <v>21</v>
      </c>
      <c r="E31" s="47">
        <v>50.8</v>
      </c>
      <c r="F31" s="52" t="s">
        <v>1</v>
      </c>
      <c r="G31" s="45"/>
    </row>
    <row r="32" spans="1:7" ht="13">
      <c r="A32" s="45" t="s">
        <v>33</v>
      </c>
      <c r="B32" s="47" t="s">
        <v>55</v>
      </c>
      <c r="C32" s="47" t="s">
        <v>55</v>
      </c>
      <c r="D32" s="47" t="s">
        <v>55</v>
      </c>
      <c r="E32" s="47" t="s">
        <v>55</v>
      </c>
      <c r="F32" s="52" t="s">
        <v>55</v>
      </c>
      <c r="G32" s="45"/>
    </row>
    <row r="33" spans="1:7" ht="12.75" customHeight="1">
      <c r="A33" s="45" t="s">
        <v>17</v>
      </c>
      <c r="B33" s="47">
        <v>36.5</v>
      </c>
      <c r="C33" s="47">
        <v>36.5</v>
      </c>
      <c r="D33" s="47">
        <v>3.65</v>
      </c>
      <c r="E33" s="47">
        <v>40.15</v>
      </c>
      <c r="F33" s="52" t="s">
        <v>1</v>
      </c>
      <c r="G33" s="45"/>
    </row>
    <row r="34" spans="1:7" ht="12.75" customHeight="1">
      <c r="A34" s="45" t="s">
        <v>18</v>
      </c>
      <c r="B34" s="47" t="s">
        <v>60</v>
      </c>
      <c r="C34" s="47" t="s">
        <v>60</v>
      </c>
      <c r="D34" s="47" t="s">
        <v>60</v>
      </c>
      <c r="E34" s="47" t="s">
        <v>60</v>
      </c>
      <c r="F34" s="48" t="s">
        <v>60</v>
      </c>
      <c r="G34" s="45"/>
    </row>
    <row r="35" spans="1:7" ht="13">
      <c r="A35" s="45" t="s">
        <v>19</v>
      </c>
      <c r="B35" s="47">
        <v>35</v>
      </c>
      <c r="C35" s="47">
        <v>35</v>
      </c>
      <c r="D35" s="47">
        <v>0</v>
      </c>
      <c r="E35" s="47">
        <v>35</v>
      </c>
      <c r="F35" s="52" t="s">
        <v>54</v>
      </c>
      <c r="G35" s="45"/>
    </row>
    <row r="36" spans="1:7" ht="15">
      <c r="A36" s="45" t="s">
        <v>167</v>
      </c>
      <c r="B36" s="47">
        <v>40</v>
      </c>
      <c r="C36" s="47">
        <v>40</v>
      </c>
      <c r="D36" s="47" t="s">
        <v>60</v>
      </c>
      <c r="E36" s="47">
        <v>53</v>
      </c>
      <c r="F36" s="52" t="s">
        <v>3</v>
      </c>
      <c r="G36" s="45"/>
    </row>
    <row r="37" spans="1:7" ht="15">
      <c r="A37" s="45" t="s">
        <v>168</v>
      </c>
      <c r="B37" s="47">
        <v>9.8000000000000007</v>
      </c>
      <c r="C37" s="55">
        <v>6.8015391621129337</v>
      </c>
      <c r="D37" s="56">
        <v>23.794999999999998</v>
      </c>
      <c r="E37" s="55">
        <v>30.596539162112933</v>
      </c>
      <c r="F37" s="52" t="s">
        <v>3</v>
      </c>
      <c r="G37" s="57"/>
    </row>
    <row r="38" spans="1:7" ht="13.5" customHeight="1">
      <c r="A38" s="45" t="s">
        <v>21</v>
      </c>
      <c r="B38" s="47" t="s">
        <v>55</v>
      </c>
      <c r="C38" s="47" t="s">
        <v>55</v>
      </c>
      <c r="D38" s="47" t="s">
        <v>55</v>
      </c>
      <c r="E38" s="47" t="s">
        <v>55</v>
      </c>
      <c r="F38" s="52" t="s">
        <v>55</v>
      </c>
      <c r="G38" s="45"/>
    </row>
    <row r="39" spans="1:7" ht="15">
      <c r="A39" s="45" t="s">
        <v>169</v>
      </c>
      <c r="B39" s="47">
        <v>34</v>
      </c>
      <c r="C39" s="47">
        <v>34</v>
      </c>
      <c r="D39" s="47">
        <v>0</v>
      </c>
      <c r="E39" s="47">
        <v>34</v>
      </c>
      <c r="F39" s="52" t="s">
        <v>1</v>
      </c>
      <c r="G39" s="45"/>
    </row>
    <row r="40" spans="1:7" ht="12.75" customHeight="1">
      <c r="A40" s="45" t="s">
        <v>170</v>
      </c>
      <c r="B40" s="47">
        <v>34</v>
      </c>
      <c r="C40" s="47">
        <v>31.603000000000002</v>
      </c>
      <c r="D40" s="56">
        <v>7.05</v>
      </c>
      <c r="E40" s="56">
        <v>38.652999999999999</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9" priority="1" stopIfTrue="1" operator="equal">
      <formula>0</formula>
    </cfRule>
  </conditionalFormatting>
  <printOptions horizontalCentered="1" verticalCentered="1"/>
  <pageMargins left="0.25" right="0.25" top="0.75" bottom="0.75" header="0.3" footer="0.3"/>
  <pageSetup paperSize="9" scale="75" orientation="portrait"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104"/>
  <sheetViews>
    <sheetView zoomScaleNormal="100" workbookViewId="0">
      <selection activeCell="F41" sqref="F41"/>
    </sheetView>
  </sheetViews>
  <sheetFormatPr defaultColWidth="16.453125" defaultRowHeight="12.5"/>
  <cols>
    <col min="1" max="1" width="17" style="40" customWidth="1"/>
    <col min="2" max="2" width="16.90625" style="40" customWidth="1"/>
    <col min="3" max="3" width="16.453125" style="40" customWidth="1"/>
    <col min="4" max="4" width="16.36328125" style="40" customWidth="1"/>
    <col min="5" max="5" width="12.5429687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172</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51"/>
    </row>
    <row r="6" spans="1:8" ht="12.75" customHeight="1">
      <c r="A6" s="44"/>
      <c r="B6" s="149"/>
      <c r="C6" s="149"/>
      <c r="D6" s="149"/>
      <c r="E6" s="149"/>
      <c r="F6" s="151"/>
    </row>
    <row r="7" spans="1:8" ht="12.75" customHeight="1">
      <c r="B7" s="149"/>
      <c r="C7" s="149"/>
      <c r="D7" s="149"/>
      <c r="E7" s="149"/>
      <c r="F7" s="151"/>
    </row>
    <row r="8" spans="1:8" ht="12.75" customHeight="1">
      <c r="A8" s="45" t="s">
        <v>0</v>
      </c>
      <c r="B8" s="149"/>
      <c r="C8" s="149"/>
      <c r="D8" s="149"/>
      <c r="E8" s="149"/>
      <c r="F8" s="151"/>
    </row>
    <row r="9" spans="1:8" ht="12.75" customHeight="1">
      <c r="A9" s="46"/>
      <c r="B9" s="150"/>
      <c r="C9" s="150"/>
      <c r="D9" s="150"/>
      <c r="E9" s="150"/>
      <c r="F9" s="150"/>
    </row>
    <row r="10" spans="1:8" ht="12.75" customHeight="1">
      <c r="E10" s="47"/>
    </row>
    <row r="11" spans="1:8" ht="12.75" customHeight="1">
      <c r="A11" s="45" t="s">
        <v>110</v>
      </c>
      <c r="B11" s="47">
        <v>39</v>
      </c>
      <c r="C11" s="47">
        <v>39</v>
      </c>
      <c r="D11" s="47">
        <v>0</v>
      </c>
      <c r="E11" s="47">
        <v>39</v>
      </c>
      <c r="F11" s="48" t="s">
        <v>1</v>
      </c>
      <c r="G11" s="45"/>
    </row>
    <row r="12" spans="1:8" ht="15">
      <c r="A12" s="45" t="s">
        <v>150</v>
      </c>
      <c r="B12" s="47">
        <v>30</v>
      </c>
      <c r="C12" s="47">
        <v>30</v>
      </c>
      <c r="D12" s="47">
        <v>0</v>
      </c>
      <c r="E12" s="47">
        <v>30</v>
      </c>
      <c r="F12" s="48" t="s">
        <v>3</v>
      </c>
      <c r="G12" s="45"/>
      <c r="H12" s="49"/>
    </row>
    <row r="13" spans="1:8" ht="13">
      <c r="A13" s="45" t="s">
        <v>4</v>
      </c>
      <c r="B13" s="47">
        <v>43</v>
      </c>
      <c r="C13" s="47">
        <v>43</v>
      </c>
      <c r="D13" s="47">
        <v>0</v>
      </c>
      <c r="E13" s="47">
        <v>43</v>
      </c>
      <c r="F13" s="48" t="s">
        <v>1</v>
      </c>
      <c r="G13" s="45"/>
    </row>
    <row r="14" spans="1:8" ht="13">
      <c r="A14" s="45" t="s">
        <v>5</v>
      </c>
      <c r="B14" s="47" t="s">
        <v>71</v>
      </c>
      <c r="C14" s="56">
        <v>28.84</v>
      </c>
      <c r="D14" s="47">
        <v>12.5</v>
      </c>
      <c r="E14" s="56">
        <f>+C14+D14</f>
        <v>41.34</v>
      </c>
      <c r="F14" s="48" t="s">
        <v>1</v>
      </c>
      <c r="G14" s="45"/>
    </row>
    <row r="15" spans="1:8" s="51" customFormat="1" ht="13">
      <c r="A15" s="50" t="s">
        <v>6</v>
      </c>
      <c r="B15" s="47" t="s">
        <v>60</v>
      </c>
      <c r="C15" s="47" t="s">
        <v>60</v>
      </c>
      <c r="D15" s="47" t="s">
        <v>60</v>
      </c>
      <c r="E15" s="47" t="s">
        <v>60</v>
      </c>
      <c r="F15" s="48" t="s">
        <v>60</v>
      </c>
      <c r="G15" s="50"/>
    </row>
    <row r="16" spans="1:8" ht="13">
      <c r="A16" s="45" t="s">
        <v>7</v>
      </c>
      <c r="B16" s="47">
        <v>50</v>
      </c>
      <c r="C16" s="47">
        <v>50</v>
      </c>
      <c r="D16" s="47" t="s">
        <v>60</v>
      </c>
      <c r="E16" s="47">
        <v>50</v>
      </c>
      <c r="F16" s="48" t="s">
        <v>3</v>
      </c>
      <c r="G16" s="45"/>
    </row>
    <row r="17" spans="1:7" ht="12.75" customHeight="1">
      <c r="A17" s="45" t="s">
        <v>8</v>
      </c>
      <c r="B17" s="47">
        <v>33</v>
      </c>
      <c r="C17" s="47" t="s">
        <v>55</v>
      </c>
      <c r="D17" s="47" t="s">
        <v>55</v>
      </c>
      <c r="E17" s="47">
        <v>52.5</v>
      </c>
      <c r="F17" s="48" t="s">
        <v>55</v>
      </c>
      <c r="G17" s="45"/>
    </row>
    <row r="18" spans="1:7" ht="12.75" customHeight="1">
      <c r="A18" s="45" t="s">
        <v>151</v>
      </c>
      <c r="B18" s="47" t="s">
        <v>81</v>
      </c>
      <c r="C18" s="47">
        <v>42</v>
      </c>
      <c r="D18" s="47">
        <v>0</v>
      </c>
      <c r="E18" s="47">
        <v>42</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46</v>
      </c>
      <c r="C20" s="47">
        <v>46</v>
      </c>
      <c r="D20" s="47">
        <v>0</v>
      </c>
      <c r="E20" s="47">
        <v>46</v>
      </c>
      <c r="F20" s="52" t="s">
        <v>54</v>
      </c>
      <c r="G20" s="45"/>
    </row>
    <row r="21" spans="1:7" ht="13">
      <c r="A21" s="45" t="s">
        <v>78</v>
      </c>
      <c r="B21" s="47">
        <v>50</v>
      </c>
      <c r="C21" s="47">
        <v>50</v>
      </c>
      <c r="D21" s="47">
        <v>0</v>
      </c>
      <c r="E21" s="47">
        <v>50</v>
      </c>
      <c r="F21" s="52" t="s">
        <v>1</v>
      </c>
      <c r="G21" s="45"/>
    </row>
    <row r="22" spans="1:7" ht="13">
      <c r="A22" s="45" t="s">
        <v>9</v>
      </c>
      <c r="B22" s="47" t="s">
        <v>55</v>
      </c>
      <c r="C22" s="47" t="s">
        <v>55</v>
      </c>
      <c r="D22" s="47" t="s">
        <v>55</v>
      </c>
      <c r="E22" s="47" t="s">
        <v>55</v>
      </c>
      <c r="F22" s="52" t="s">
        <v>55</v>
      </c>
      <c r="G22" s="45"/>
    </row>
    <row r="23" spans="1:7" ht="13">
      <c r="A23" s="53" t="s">
        <v>10</v>
      </c>
      <c r="B23" s="47">
        <v>43</v>
      </c>
      <c r="C23" s="47">
        <v>43</v>
      </c>
      <c r="D23" s="47">
        <v>0</v>
      </c>
      <c r="E23" s="47">
        <v>43</v>
      </c>
      <c r="F23" s="52" t="s">
        <v>1</v>
      </c>
      <c r="G23" s="53"/>
    </row>
    <row r="24" spans="1:7" ht="15">
      <c r="A24" s="45" t="s">
        <v>153</v>
      </c>
      <c r="B24" s="47" t="s">
        <v>72</v>
      </c>
      <c r="C24" s="47">
        <v>46.4</v>
      </c>
      <c r="D24" s="47">
        <v>0</v>
      </c>
      <c r="E24" s="47">
        <v>46.4</v>
      </c>
      <c r="F24" s="52" t="s">
        <v>3</v>
      </c>
      <c r="G24" s="45"/>
    </row>
    <row r="25" spans="1:7" ht="13">
      <c r="A25" s="45" t="s">
        <v>11</v>
      </c>
      <c r="B25" s="47">
        <v>40</v>
      </c>
      <c r="C25" s="47" t="s">
        <v>55</v>
      </c>
      <c r="D25" s="47" t="s">
        <v>65</v>
      </c>
      <c r="E25" s="47" t="s">
        <v>55</v>
      </c>
      <c r="F25" s="52" t="s">
        <v>1</v>
      </c>
      <c r="G25" s="45"/>
    </row>
    <row r="26" spans="1:7" ht="13">
      <c r="A26" s="45" t="s">
        <v>12</v>
      </c>
      <c r="B26" s="47" t="s">
        <v>55</v>
      </c>
      <c r="C26" s="47" t="s">
        <v>55</v>
      </c>
      <c r="D26" s="47" t="s">
        <v>55</v>
      </c>
      <c r="E26" s="47" t="s">
        <v>55</v>
      </c>
      <c r="F26" s="52" t="s">
        <v>55</v>
      </c>
      <c r="G26" s="45"/>
    </row>
    <row r="27" spans="1:7" ht="12.75" customHeight="1">
      <c r="A27" s="45" t="s">
        <v>13</v>
      </c>
      <c r="B27" s="54" t="s">
        <v>77</v>
      </c>
      <c r="C27" s="47" t="s">
        <v>55</v>
      </c>
      <c r="D27" s="47" t="s">
        <v>55</v>
      </c>
      <c r="E27" s="47" t="s">
        <v>55</v>
      </c>
      <c r="F27" s="52" t="s">
        <v>55</v>
      </c>
      <c r="G27" s="45"/>
    </row>
    <row r="28" spans="1:7" ht="13">
      <c r="A28" s="45" t="s">
        <v>49</v>
      </c>
      <c r="B28" s="47">
        <v>37</v>
      </c>
      <c r="C28" s="47">
        <v>37</v>
      </c>
      <c r="D28" s="47">
        <v>0</v>
      </c>
      <c r="E28" s="47">
        <v>37</v>
      </c>
      <c r="F28" s="52" t="s">
        <v>1</v>
      </c>
      <c r="G28" s="45"/>
    </row>
    <row r="29" spans="1:7" ht="13.5" customHeight="1">
      <c r="A29" s="45" t="s">
        <v>15</v>
      </c>
      <c r="B29" s="47">
        <v>35</v>
      </c>
      <c r="C29" s="47">
        <v>35</v>
      </c>
      <c r="D29" s="47">
        <v>0</v>
      </c>
      <c r="E29" s="47">
        <v>35</v>
      </c>
      <c r="F29" s="52" t="s">
        <v>1</v>
      </c>
      <c r="G29" s="45"/>
    </row>
    <row r="30" spans="1:7" ht="13.5" customHeight="1">
      <c r="A30" s="45" t="s">
        <v>166</v>
      </c>
      <c r="B30" s="47">
        <v>33</v>
      </c>
      <c r="C30" s="47">
        <v>33</v>
      </c>
      <c r="D30" s="47">
        <v>0</v>
      </c>
      <c r="E30" s="47">
        <v>33</v>
      </c>
      <c r="F30" s="52" t="s">
        <v>3</v>
      </c>
      <c r="G30" s="45"/>
    </row>
    <row r="31" spans="1:7" ht="13">
      <c r="A31" s="45" t="s">
        <v>16</v>
      </c>
      <c r="B31" s="47">
        <v>29.8</v>
      </c>
      <c r="C31" s="47">
        <v>29.8</v>
      </c>
      <c r="D31" s="47">
        <v>21</v>
      </c>
      <c r="E31" s="47">
        <v>50.8</v>
      </c>
      <c r="F31" s="52" t="s">
        <v>1</v>
      </c>
      <c r="G31" s="45"/>
    </row>
    <row r="32" spans="1:7" ht="13">
      <c r="A32" s="45" t="s">
        <v>33</v>
      </c>
      <c r="B32" s="47" t="s">
        <v>55</v>
      </c>
      <c r="C32" s="47" t="s">
        <v>55</v>
      </c>
      <c r="D32" s="47" t="s">
        <v>55</v>
      </c>
      <c r="E32" s="47" t="s">
        <v>55</v>
      </c>
      <c r="F32" s="52" t="s">
        <v>55</v>
      </c>
      <c r="G32" s="45"/>
    </row>
    <row r="33" spans="1:7" ht="12.75" customHeight="1">
      <c r="A33" s="45" t="s">
        <v>17</v>
      </c>
      <c r="B33" s="47">
        <v>36.5</v>
      </c>
      <c r="C33" s="47">
        <v>36.5</v>
      </c>
      <c r="D33" s="47">
        <v>3.65</v>
      </c>
      <c r="E33" s="47">
        <v>40.15</v>
      </c>
      <c r="F33" s="52" t="s">
        <v>1</v>
      </c>
      <c r="G33" s="45"/>
    </row>
    <row r="34" spans="1:7" ht="12.75" customHeight="1">
      <c r="A34" s="45" t="s">
        <v>18</v>
      </c>
      <c r="B34" s="47" t="s">
        <v>60</v>
      </c>
      <c r="C34" s="47" t="s">
        <v>60</v>
      </c>
      <c r="D34" s="47" t="s">
        <v>60</v>
      </c>
      <c r="E34" s="47" t="s">
        <v>60</v>
      </c>
      <c r="F34" s="48" t="s">
        <v>60</v>
      </c>
      <c r="G34" s="45"/>
    </row>
    <row r="35" spans="1:7" ht="13">
      <c r="A35" s="45" t="s">
        <v>19</v>
      </c>
      <c r="B35" s="47">
        <v>35</v>
      </c>
      <c r="C35" s="47">
        <v>35</v>
      </c>
      <c r="D35" s="47">
        <v>0</v>
      </c>
      <c r="E35" s="47">
        <v>35</v>
      </c>
      <c r="F35" s="52" t="s">
        <v>54</v>
      </c>
      <c r="G35" s="45"/>
    </row>
    <row r="36" spans="1:7" ht="15">
      <c r="A36" s="45" t="s">
        <v>167</v>
      </c>
      <c r="B36" s="47">
        <v>52</v>
      </c>
      <c r="C36" s="47">
        <v>52</v>
      </c>
      <c r="D36" s="47" t="s">
        <v>60</v>
      </c>
      <c r="E36" s="47">
        <v>60.1</v>
      </c>
      <c r="F36" s="52" t="s">
        <v>3</v>
      </c>
      <c r="G36" s="45"/>
    </row>
    <row r="37" spans="1:7" ht="15">
      <c r="A37" s="45" t="s">
        <v>168</v>
      </c>
      <c r="B37" s="47">
        <v>9.8000000000000007</v>
      </c>
      <c r="C37" s="55">
        <v>6.8015391621129337</v>
      </c>
      <c r="D37" s="56">
        <v>23.794999999999998</v>
      </c>
      <c r="E37" s="47">
        <v>30.596539162112933</v>
      </c>
      <c r="F37" s="52" t="s">
        <v>3</v>
      </c>
      <c r="G37" s="57"/>
    </row>
    <row r="38" spans="1:7" ht="13.5" customHeight="1">
      <c r="A38" s="45" t="s">
        <v>21</v>
      </c>
      <c r="B38" s="47" t="s">
        <v>55</v>
      </c>
      <c r="C38" s="47" t="s">
        <v>55</v>
      </c>
      <c r="D38" s="47" t="s">
        <v>55</v>
      </c>
      <c r="E38" s="47" t="s">
        <v>55</v>
      </c>
      <c r="F38" s="52" t="s">
        <v>55</v>
      </c>
      <c r="G38" s="45"/>
    </row>
    <row r="39" spans="1:7" ht="15">
      <c r="A39" s="45" t="s">
        <v>169</v>
      </c>
      <c r="B39" s="47">
        <v>35</v>
      </c>
      <c r="C39" s="47">
        <v>35</v>
      </c>
      <c r="D39" s="47">
        <v>0</v>
      </c>
      <c r="E39" s="47">
        <v>35</v>
      </c>
      <c r="F39" s="52" t="s">
        <v>1</v>
      </c>
      <c r="G39" s="45"/>
    </row>
    <row r="40" spans="1:7" ht="12.75" customHeight="1">
      <c r="A40" s="45" t="s">
        <v>170</v>
      </c>
      <c r="B40" s="47">
        <v>34</v>
      </c>
      <c r="C40" s="47">
        <v>31.5962</v>
      </c>
      <c r="D40" s="47">
        <v>7.07</v>
      </c>
      <c r="E40" s="47">
        <v>38.666200000000003</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8" priority="1" stopIfTrue="1" operator="equal">
      <formula>0</formula>
    </cfRule>
  </conditionalFormatting>
  <printOptions horizontalCentered="1" verticalCentered="1"/>
  <pageMargins left="0.25" right="0.25" top="0.75" bottom="0.75" header="0.3" footer="0.3"/>
  <pageSetup paperSize="9" scale="72" orientation="portrait"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H104"/>
  <sheetViews>
    <sheetView zoomScaleNormal="100" workbookViewId="0">
      <selection activeCell="F41" sqref="F41"/>
    </sheetView>
  </sheetViews>
  <sheetFormatPr defaultColWidth="16.453125" defaultRowHeight="12.5"/>
  <cols>
    <col min="1" max="1" width="17.08984375" style="40" customWidth="1"/>
    <col min="2" max="2" width="16.90625" style="40" customWidth="1"/>
    <col min="3" max="3" width="16.453125" style="40" customWidth="1"/>
    <col min="4" max="4" width="16.36328125" style="40" customWidth="1"/>
    <col min="5" max="5" width="12.5429687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171</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51"/>
    </row>
    <row r="6" spans="1:8" ht="12.75" customHeight="1">
      <c r="A6" s="44"/>
      <c r="B6" s="149"/>
      <c r="C6" s="149"/>
      <c r="D6" s="149"/>
      <c r="E6" s="149"/>
      <c r="F6" s="151"/>
    </row>
    <row r="7" spans="1:8" ht="12.75" customHeight="1">
      <c r="B7" s="149"/>
      <c r="C7" s="149"/>
      <c r="D7" s="149"/>
      <c r="E7" s="149"/>
      <c r="F7" s="151"/>
    </row>
    <row r="8" spans="1:8" ht="12.75" customHeight="1">
      <c r="A8" s="45" t="s">
        <v>0</v>
      </c>
      <c r="B8" s="149"/>
      <c r="C8" s="149"/>
      <c r="D8" s="149"/>
      <c r="E8" s="149"/>
      <c r="F8" s="151"/>
    </row>
    <row r="9" spans="1:8" ht="12.75" customHeight="1">
      <c r="A9" s="46"/>
      <c r="B9" s="150"/>
      <c r="C9" s="150"/>
      <c r="D9" s="150"/>
      <c r="E9" s="150"/>
      <c r="F9" s="150"/>
    </row>
    <row r="10" spans="1:8" ht="12.75" customHeight="1">
      <c r="E10" s="47"/>
    </row>
    <row r="11" spans="1:8" ht="12.75" customHeight="1">
      <c r="A11" s="45" t="s">
        <v>110</v>
      </c>
      <c r="B11" s="47">
        <v>39</v>
      </c>
      <c r="C11" s="47">
        <v>39</v>
      </c>
      <c r="D11" s="47">
        <v>0</v>
      </c>
      <c r="E11" s="47">
        <v>39</v>
      </c>
      <c r="F11" s="48" t="s">
        <v>1</v>
      </c>
      <c r="G11" s="45"/>
    </row>
    <row r="12" spans="1:8" ht="15">
      <c r="A12" s="45" t="s">
        <v>150</v>
      </c>
      <c r="B12" s="47">
        <v>55</v>
      </c>
      <c r="C12" s="47">
        <v>55</v>
      </c>
      <c r="D12" s="47">
        <v>0</v>
      </c>
      <c r="E12" s="47">
        <v>55</v>
      </c>
      <c r="F12" s="48" t="s">
        <v>3</v>
      </c>
      <c r="G12" s="45"/>
      <c r="H12" s="49"/>
    </row>
    <row r="13" spans="1:8" ht="13">
      <c r="A13" s="45" t="s">
        <v>4</v>
      </c>
      <c r="B13" s="47">
        <v>43</v>
      </c>
      <c r="C13" s="47">
        <v>43</v>
      </c>
      <c r="D13" s="47">
        <v>0</v>
      </c>
      <c r="E13" s="47">
        <v>43</v>
      </c>
      <c r="F13" s="48" t="s">
        <v>1</v>
      </c>
      <c r="G13" s="45"/>
    </row>
    <row r="14" spans="1:8" ht="13">
      <c r="A14" s="45" t="s">
        <v>5</v>
      </c>
      <c r="B14" s="56" t="s">
        <v>71</v>
      </c>
      <c r="C14" s="56">
        <v>28.84</v>
      </c>
      <c r="D14" s="47">
        <v>12.45</v>
      </c>
      <c r="E14" s="56">
        <f>+C14+D14</f>
        <v>41.29</v>
      </c>
      <c r="F14" s="48" t="s">
        <v>1</v>
      </c>
      <c r="G14" s="45"/>
    </row>
    <row r="15" spans="1:8" s="51" customFormat="1" ht="13">
      <c r="A15" s="50" t="s">
        <v>6</v>
      </c>
      <c r="B15" s="47" t="s">
        <v>60</v>
      </c>
      <c r="C15" s="47" t="s">
        <v>60</v>
      </c>
      <c r="D15" s="47" t="s">
        <v>60</v>
      </c>
      <c r="E15" s="47" t="s">
        <v>60</v>
      </c>
      <c r="F15" s="48" t="s">
        <v>60</v>
      </c>
      <c r="G15" s="50"/>
    </row>
    <row r="16" spans="1:8" ht="13">
      <c r="A16" s="45" t="s">
        <v>7</v>
      </c>
      <c r="B16" s="47">
        <v>50</v>
      </c>
      <c r="C16" s="47">
        <v>50</v>
      </c>
      <c r="D16" s="47" t="s">
        <v>60</v>
      </c>
      <c r="E16" s="47">
        <v>50</v>
      </c>
      <c r="F16" s="48" t="s">
        <v>3</v>
      </c>
      <c r="G16" s="45"/>
    </row>
    <row r="17" spans="1:7" ht="12.75" customHeight="1">
      <c r="A17" s="45" t="s">
        <v>8</v>
      </c>
      <c r="B17" s="47">
        <v>33</v>
      </c>
      <c r="C17" s="47" t="s">
        <v>55</v>
      </c>
      <c r="D17" s="47" t="s">
        <v>55</v>
      </c>
      <c r="E17" s="47">
        <v>51.5</v>
      </c>
      <c r="F17" s="48" t="s">
        <v>55</v>
      </c>
      <c r="G17" s="45"/>
    </row>
    <row r="18" spans="1:7" ht="12.75" customHeight="1">
      <c r="A18" s="45" t="s">
        <v>151</v>
      </c>
      <c r="B18" s="47">
        <v>42</v>
      </c>
      <c r="C18" s="47">
        <v>42</v>
      </c>
      <c r="D18" s="47">
        <v>0</v>
      </c>
      <c r="E18" s="47">
        <v>42</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49</v>
      </c>
      <c r="C20" s="47">
        <v>49</v>
      </c>
      <c r="D20" s="47">
        <v>0</v>
      </c>
      <c r="E20" s="47">
        <v>49</v>
      </c>
      <c r="F20" s="52" t="s">
        <v>54</v>
      </c>
      <c r="G20" s="45"/>
    </row>
    <row r="21" spans="1:7" ht="13">
      <c r="A21" s="45" t="s">
        <v>78</v>
      </c>
      <c r="B21" s="47" t="s">
        <v>55</v>
      </c>
      <c r="C21" s="47" t="s">
        <v>55</v>
      </c>
      <c r="D21" s="47" t="s">
        <v>55</v>
      </c>
      <c r="E21" s="47" t="s">
        <v>55</v>
      </c>
      <c r="F21" s="52" t="s">
        <v>55</v>
      </c>
      <c r="G21" s="45"/>
    </row>
    <row r="22" spans="1:7" ht="13">
      <c r="A22" s="45" t="s">
        <v>9</v>
      </c>
      <c r="B22" s="47" t="s">
        <v>55</v>
      </c>
      <c r="C22" s="47" t="s">
        <v>55</v>
      </c>
      <c r="D22" s="47" t="s">
        <v>55</v>
      </c>
      <c r="E22" s="47" t="s">
        <v>55</v>
      </c>
      <c r="F22" s="52" t="s">
        <v>55</v>
      </c>
      <c r="G22" s="45"/>
    </row>
    <row r="23" spans="1:7" ht="13">
      <c r="A23" s="53" t="s">
        <v>10</v>
      </c>
      <c r="B23" s="47">
        <v>47</v>
      </c>
      <c r="C23" s="47">
        <v>47</v>
      </c>
      <c r="D23" s="47">
        <v>0</v>
      </c>
      <c r="E23" s="47">
        <v>47</v>
      </c>
      <c r="F23" s="52" t="s">
        <v>1</v>
      </c>
      <c r="G23" s="53"/>
    </row>
    <row r="24" spans="1:7" ht="15">
      <c r="A24" s="45" t="s">
        <v>153</v>
      </c>
      <c r="B24" s="47" t="s">
        <v>72</v>
      </c>
      <c r="C24" s="47">
        <v>46.4</v>
      </c>
      <c r="D24" s="47">
        <v>0</v>
      </c>
      <c r="E24" s="47">
        <v>46.4</v>
      </c>
      <c r="F24" s="52" t="s">
        <v>3</v>
      </c>
      <c r="G24" s="45"/>
    </row>
    <row r="25" spans="1:7" ht="13">
      <c r="A25" s="45" t="s">
        <v>11</v>
      </c>
      <c r="B25" s="47">
        <v>42</v>
      </c>
      <c r="C25" s="47" t="s">
        <v>55</v>
      </c>
      <c r="D25" s="47" t="s">
        <v>65</v>
      </c>
      <c r="E25" s="47" t="s">
        <v>55</v>
      </c>
      <c r="F25" s="52" t="s">
        <v>1</v>
      </c>
      <c r="G25" s="45"/>
    </row>
    <row r="26" spans="1:7" ht="13">
      <c r="A26" s="45" t="s">
        <v>12</v>
      </c>
      <c r="B26" s="47" t="s">
        <v>55</v>
      </c>
      <c r="C26" s="47" t="s">
        <v>55</v>
      </c>
      <c r="D26" s="47" t="s">
        <v>55</v>
      </c>
      <c r="E26" s="47" t="s">
        <v>55</v>
      </c>
      <c r="F26" s="52" t="s">
        <v>55</v>
      </c>
      <c r="G26" s="45"/>
    </row>
    <row r="27" spans="1:7" ht="12.75" customHeight="1">
      <c r="A27" s="45" t="s">
        <v>13</v>
      </c>
      <c r="B27" s="54" t="s">
        <v>86</v>
      </c>
      <c r="C27" s="47" t="s">
        <v>55</v>
      </c>
      <c r="D27" s="47" t="s">
        <v>55</v>
      </c>
      <c r="E27" s="47" t="s">
        <v>55</v>
      </c>
      <c r="F27" s="52" t="s">
        <v>55</v>
      </c>
      <c r="G27" s="45"/>
    </row>
    <row r="28" spans="1:7" ht="13">
      <c r="A28" s="45" t="s">
        <v>49</v>
      </c>
      <c r="B28" s="47">
        <v>39.200000000000003</v>
      </c>
      <c r="C28" s="47">
        <v>39.200000000000003</v>
      </c>
      <c r="D28" s="47">
        <v>0</v>
      </c>
      <c r="E28" s="47">
        <v>39.200000000000003</v>
      </c>
      <c r="F28" s="52" t="s">
        <v>1</v>
      </c>
      <c r="G28" s="45"/>
    </row>
    <row r="29" spans="1:7" ht="13.5" customHeight="1">
      <c r="A29" s="45" t="s">
        <v>15</v>
      </c>
      <c r="B29" s="47">
        <v>42</v>
      </c>
      <c r="C29" s="47">
        <v>42</v>
      </c>
      <c r="D29" s="47">
        <v>0</v>
      </c>
      <c r="E29" s="47">
        <v>42</v>
      </c>
      <c r="F29" s="52" t="s">
        <v>1</v>
      </c>
      <c r="G29" s="45"/>
    </row>
    <row r="30" spans="1:7" ht="13.5" customHeight="1">
      <c r="A30" s="45" t="s">
        <v>166</v>
      </c>
      <c r="B30" s="47">
        <v>28</v>
      </c>
      <c r="C30" s="47">
        <v>28</v>
      </c>
      <c r="D30" s="47">
        <v>0</v>
      </c>
      <c r="E30" s="47">
        <v>28</v>
      </c>
      <c r="F30" s="52" t="s">
        <v>3</v>
      </c>
      <c r="G30" s="45"/>
    </row>
    <row r="31" spans="1:7" ht="13">
      <c r="A31" s="45" t="s">
        <v>16</v>
      </c>
      <c r="B31" s="47">
        <v>29.8</v>
      </c>
      <c r="C31" s="47">
        <v>29.8</v>
      </c>
      <c r="D31" s="47">
        <v>21</v>
      </c>
      <c r="E31" s="47">
        <v>50.8</v>
      </c>
      <c r="F31" s="52" t="s">
        <v>1</v>
      </c>
      <c r="G31" s="45"/>
    </row>
    <row r="32" spans="1:7" ht="13">
      <c r="A32" s="45" t="s">
        <v>33</v>
      </c>
      <c r="B32" s="47" t="s">
        <v>55</v>
      </c>
      <c r="C32" s="47" t="s">
        <v>55</v>
      </c>
      <c r="D32" s="47" t="s">
        <v>55</v>
      </c>
      <c r="E32" s="47" t="s">
        <v>55</v>
      </c>
      <c r="F32" s="52" t="s">
        <v>55</v>
      </c>
      <c r="G32" s="45"/>
    </row>
    <row r="33" spans="1:7" ht="12.75" customHeight="1">
      <c r="A33" s="45" t="s">
        <v>17</v>
      </c>
      <c r="B33" s="47" t="s">
        <v>85</v>
      </c>
      <c r="C33" s="47" t="s">
        <v>84</v>
      </c>
      <c r="D33" s="47" t="s">
        <v>83</v>
      </c>
      <c r="E33" s="47" t="s">
        <v>82</v>
      </c>
      <c r="F33" s="52" t="s">
        <v>1</v>
      </c>
      <c r="G33" s="45"/>
    </row>
    <row r="34" spans="1:7" ht="12.75" customHeight="1">
      <c r="A34" s="45" t="s">
        <v>18</v>
      </c>
      <c r="B34" s="47" t="s">
        <v>60</v>
      </c>
      <c r="C34" s="47" t="s">
        <v>60</v>
      </c>
      <c r="D34" s="47" t="s">
        <v>60</v>
      </c>
      <c r="E34" s="47" t="s">
        <v>60</v>
      </c>
      <c r="F34" s="48" t="s">
        <v>60</v>
      </c>
      <c r="G34" s="45"/>
    </row>
    <row r="35" spans="1:7" ht="13">
      <c r="A35" s="45" t="s">
        <v>19</v>
      </c>
      <c r="B35" s="47">
        <v>35</v>
      </c>
      <c r="C35" s="47">
        <v>35</v>
      </c>
      <c r="D35" s="47">
        <v>0</v>
      </c>
      <c r="E35" s="47">
        <v>35</v>
      </c>
      <c r="F35" s="52" t="s">
        <v>54</v>
      </c>
      <c r="G35" s="45"/>
    </row>
    <row r="36" spans="1:7" ht="15">
      <c r="A36" s="45" t="s">
        <v>167</v>
      </c>
      <c r="B36" s="47">
        <v>52</v>
      </c>
      <c r="C36" s="47">
        <v>52</v>
      </c>
      <c r="D36" s="47" t="s">
        <v>60</v>
      </c>
      <c r="E36" s="47">
        <v>56.6</v>
      </c>
      <c r="F36" s="52" t="s">
        <v>3</v>
      </c>
      <c r="G36" s="45"/>
    </row>
    <row r="37" spans="1:7" ht="15">
      <c r="A37" s="45" t="s">
        <v>168</v>
      </c>
      <c r="B37" s="47">
        <v>9.8000000000000007</v>
      </c>
      <c r="C37" s="55">
        <v>6.80171766848816</v>
      </c>
      <c r="D37" s="56">
        <v>23.792999999999999</v>
      </c>
      <c r="E37" s="55">
        <v>30.594717668488158</v>
      </c>
      <c r="F37" s="52" t="s">
        <v>3</v>
      </c>
      <c r="G37" s="57"/>
    </row>
    <row r="38" spans="1:7" ht="13.5" customHeight="1">
      <c r="A38" s="45" t="s">
        <v>21</v>
      </c>
      <c r="B38" s="47" t="s">
        <v>55</v>
      </c>
      <c r="C38" s="47" t="s">
        <v>55</v>
      </c>
      <c r="D38" s="47" t="s">
        <v>55</v>
      </c>
      <c r="E38" s="47" t="s">
        <v>55</v>
      </c>
      <c r="F38" s="52" t="s">
        <v>55</v>
      </c>
      <c r="G38" s="45"/>
    </row>
    <row r="39" spans="1:7" ht="15">
      <c r="A39" s="45" t="s">
        <v>169</v>
      </c>
      <c r="B39" s="47">
        <v>35</v>
      </c>
      <c r="C39" s="47">
        <v>35</v>
      </c>
      <c r="D39" s="47">
        <v>0</v>
      </c>
      <c r="E39" s="47">
        <v>35</v>
      </c>
      <c r="F39" s="52" t="s">
        <v>1</v>
      </c>
      <c r="G39" s="45"/>
    </row>
    <row r="40" spans="1:7" ht="12.75" customHeight="1">
      <c r="A40" s="45" t="s">
        <v>170</v>
      </c>
      <c r="B40" s="47">
        <v>34</v>
      </c>
      <c r="C40" s="47">
        <v>31.633600000000001</v>
      </c>
      <c r="D40" s="47">
        <v>6.96</v>
      </c>
      <c r="E40" s="47">
        <v>38.593600000000002</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7" priority="1" stopIfTrue="1" operator="equal">
      <formula>0</formula>
    </cfRule>
  </conditionalFormatting>
  <printOptions horizontalCentered="1" verticalCentered="1"/>
  <pageMargins left="0.25" right="0.25" top="0.75" bottom="0.75" header="0.3" footer="0.3"/>
  <pageSetup paperSize="9" scale="71" orientation="portrait"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H104"/>
  <sheetViews>
    <sheetView zoomScaleNormal="100" workbookViewId="0">
      <selection activeCell="F41" sqref="F41"/>
    </sheetView>
  </sheetViews>
  <sheetFormatPr defaultColWidth="16.453125" defaultRowHeight="12.5"/>
  <cols>
    <col min="1" max="1" width="17" style="40" customWidth="1"/>
    <col min="2" max="2" width="16.90625" style="40" customWidth="1"/>
    <col min="3" max="3" width="16.453125" style="40" customWidth="1"/>
    <col min="4" max="4" width="16.36328125" style="40" customWidth="1"/>
    <col min="5" max="5" width="12.5429687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165</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51"/>
    </row>
    <row r="6" spans="1:8" ht="12.75" customHeight="1">
      <c r="A6" s="44"/>
      <c r="B6" s="149"/>
      <c r="C6" s="149"/>
      <c r="D6" s="149"/>
      <c r="E6" s="149"/>
      <c r="F6" s="151"/>
    </row>
    <row r="7" spans="1:8" ht="12.75" customHeight="1">
      <c r="B7" s="149"/>
      <c r="C7" s="149"/>
      <c r="D7" s="149"/>
      <c r="E7" s="149"/>
      <c r="F7" s="151"/>
    </row>
    <row r="8" spans="1:8" ht="12.75" customHeight="1">
      <c r="A8" s="45" t="s">
        <v>0</v>
      </c>
      <c r="B8" s="149"/>
      <c r="C8" s="149"/>
      <c r="D8" s="149"/>
      <c r="E8" s="149"/>
      <c r="F8" s="151"/>
    </row>
    <row r="9" spans="1:8" ht="12.75" customHeight="1">
      <c r="A9" s="46"/>
      <c r="B9" s="150"/>
      <c r="C9" s="150"/>
      <c r="D9" s="150"/>
      <c r="E9" s="150"/>
      <c r="F9" s="150"/>
    </row>
    <row r="10" spans="1:8" ht="12.75" customHeight="1">
      <c r="E10" s="47"/>
    </row>
    <row r="11" spans="1:8" ht="12.75" customHeight="1">
      <c r="A11" s="45" t="s">
        <v>110</v>
      </c>
      <c r="B11" s="47">
        <v>49</v>
      </c>
      <c r="C11" s="47">
        <v>49</v>
      </c>
      <c r="D11" s="47">
        <v>0</v>
      </c>
      <c r="E11" s="47">
        <v>49</v>
      </c>
      <c r="F11" s="48" t="s">
        <v>1</v>
      </c>
      <c r="G11" s="45"/>
    </row>
    <row r="12" spans="1:8" ht="15">
      <c r="A12" s="45" t="s">
        <v>150</v>
      </c>
      <c r="B12" s="47">
        <v>55</v>
      </c>
      <c r="C12" s="47">
        <v>55</v>
      </c>
      <c r="D12" s="47">
        <v>0</v>
      </c>
      <c r="E12" s="47">
        <v>55</v>
      </c>
      <c r="F12" s="48" t="s">
        <v>3</v>
      </c>
      <c r="G12" s="45"/>
      <c r="H12" s="49"/>
    </row>
    <row r="13" spans="1:8" ht="13">
      <c r="A13" s="45" t="s">
        <v>4</v>
      </c>
      <c r="B13" s="47">
        <v>43</v>
      </c>
      <c r="C13" s="47">
        <v>43</v>
      </c>
      <c r="D13" s="47">
        <v>0</v>
      </c>
      <c r="E13" s="47">
        <v>43</v>
      </c>
      <c r="F13" s="48" t="s">
        <v>1</v>
      </c>
      <c r="G13" s="45"/>
    </row>
    <row r="14" spans="1:8" ht="13">
      <c r="A14" s="45" t="s">
        <v>5</v>
      </c>
      <c r="B14" s="56" t="s">
        <v>88</v>
      </c>
      <c r="C14" s="56">
        <v>36.049999999999997</v>
      </c>
      <c r="D14" s="47">
        <v>12.53</v>
      </c>
      <c r="E14" s="56">
        <f>+C14+D14</f>
        <v>48.58</v>
      </c>
      <c r="F14" s="48" t="s">
        <v>1</v>
      </c>
      <c r="G14" s="45"/>
    </row>
    <row r="15" spans="1:8" s="51" customFormat="1" ht="13">
      <c r="A15" s="50" t="s">
        <v>6</v>
      </c>
      <c r="B15" s="47" t="s">
        <v>60</v>
      </c>
      <c r="C15" s="47" t="s">
        <v>60</v>
      </c>
      <c r="D15" s="47" t="s">
        <v>60</v>
      </c>
      <c r="E15" s="47" t="s">
        <v>60</v>
      </c>
      <c r="F15" s="48" t="s">
        <v>60</v>
      </c>
      <c r="G15" s="50"/>
    </row>
    <row r="16" spans="1:8" ht="13">
      <c r="A16" s="45" t="s">
        <v>7</v>
      </c>
      <c r="B16" s="47">
        <v>50</v>
      </c>
      <c r="C16" s="47">
        <v>50</v>
      </c>
      <c r="D16" s="47" t="s">
        <v>60</v>
      </c>
      <c r="E16" s="47">
        <v>50</v>
      </c>
      <c r="F16" s="48" t="s">
        <v>3</v>
      </c>
      <c r="G16" s="45"/>
    </row>
    <row r="17" spans="1:7" ht="12.75" customHeight="1">
      <c r="A17" s="45" t="s">
        <v>8</v>
      </c>
      <c r="B17" s="47">
        <v>33</v>
      </c>
      <c r="C17" s="47" t="s">
        <v>55</v>
      </c>
      <c r="D17" s="47" t="s">
        <v>55</v>
      </c>
      <c r="E17" s="47">
        <v>51.5</v>
      </c>
      <c r="F17" s="48" t="s">
        <v>55</v>
      </c>
      <c r="G17" s="45"/>
    </row>
    <row r="18" spans="1:7" ht="12.75" customHeight="1">
      <c r="A18" s="45" t="s">
        <v>151</v>
      </c>
      <c r="B18" s="47">
        <v>45</v>
      </c>
      <c r="C18" s="47">
        <v>45</v>
      </c>
      <c r="D18" s="47">
        <v>0</v>
      </c>
      <c r="E18" s="47">
        <v>45</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49</v>
      </c>
      <c r="C20" s="47">
        <v>49</v>
      </c>
      <c r="D20" s="47">
        <v>0</v>
      </c>
      <c r="E20" s="47">
        <v>49</v>
      </c>
      <c r="F20" s="52" t="s">
        <v>54</v>
      </c>
      <c r="G20" s="45"/>
    </row>
    <row r="21" spans="1:7" ht="13">
      <c r="A21" s="45" t="s">
        <v>78</v>
      </c>
      <c r="B21" s="47" t="s">
        <v>55</v>
      </c>
      <c r="C21" s="47" t="s">
        <v>55</v>
      </c>
      <c r="D21" s="47" t="s">
        <v>55</v>
      </c>
      <c r="E21" s="47" t="s">
        <v>55</v>
      </c>
      <c r="F21" s="52" t="s">
        <v>55</v>
      </c>
      <c r="G21" s="45"/>
    </row>
    <row r="22" spans="1:7" ht="13">
      <c r="A22" s="45" t="s">
        <v>9</v>
      </c>
      <c r="B22" s="47" t="s">
        <v>55</v>
      </c>
      <c r="C22" s="47" t="s">
        <v>55</v>
      </c>
      <c r="D22" s="47" t="s">
        <v>55</v>
      </c>
      <c r="E22" s="47" t="s">
        <v>55</v>
      </c>
      <c r="F22" s="52" t="s">
        <v>55</v>
      </c>
      <c r="G22" s="45"/>
    </row>
    <row r="23" spans="1:7" ht="13">
      <c r="A23" s="53" t="s">
        <v>10</v>
      </c>
      <c r="B23" s="47">
        <v>50</v>
      </c>
      <c r="C23" s="47">
        <v>50</v>
      </c>
      <c r="D23" s="47">
        <v>0</v>
      </c>
      <c r="E23" s="47">
        <v>50</v>
      </c>
      <c r="F23" s="52" t="s">
        <v>1</v>
      </c>
      <c r="G23" s="53"/>
    </row>
    <row r="24" spans="1:7" ht="15">
      <c r="A24" s="45" t="s">
        <v>153</v>
      </c>
      <c r="B24" s="47" t="s">
        <v>72</v>
      </c>
      <c r="C24" s="47">
        <v>46.4</v>
      </c>
      <c r="D24" s="47">
        <v>0</v>
      </c>
      <c r="E24" s="47">
        <v>46.4</v>
      </c>
      <c r="F24" s="52" t="s">
        <v>3</v>
      </c>
      <c r="G24" s="45"/>
    </row>
    <row r="25" spans="1:7" ht="13">
      <c r="A25" s="45" t="s">
        <v>11</v>
      </c>
      <c r="B25" s="47">
        <v>42</v>
      </c>
      <c r="C25" s="47" t="s">
        <v>55</v>
      </c>
      <c r="D25" s="47" t="s">
        <v>65</v>
      </c>
      <c r="E25" s="47" t="s">
        <v>55</v>
      </c>
      <c r="F25" s="52" t="s">
        <v>1</v>
      </c>
      <c r="G25" s="45"/>
    </row>
    <row r="26" spans="1:7" ht="13">
      <c r="A26" s="45" t="s">
        <v>12</v>
      </c>
      <c r="B26" s="47" t="s">
        <v>55</v>
      </c>
      <c r="C26" s="47" t="s">
        <v>55</v>
      </c>
      <c r="D26" s="47" t="s">
        <v>55</v>
      </c>
      <c r="E26" s="47" t="s">
        <v>55</v>
      </c>
      <c r="F26" s="52" t="s">
        <v>55</v>
      </c>
      <c r="G26" s="45"/>
    </row>
    <row r="27" spans="1:7" ht="12.75" customHeight="1">
      <c r="A27" s="45" t="s">
        <v>13</v>
      </c>
      <c r="B27" s="54" t="s">
        <v>87</v>
      </c>
      <c r="C27" s="47" t="s">
        <v>55</v>
      </c>
      <c r="D27" s="47" t="s">
        <v>55</v>
      </c>
      <c r="E27" s="47" t="s">
        <v>55</v>
      </c>
      <c r="F27" s="52" t="s">
        <v>55</v>
      </c>
      <c r="G27" s="45"/>
    </row>
    <row r="28" spans="1:7" ht="13">
      <c r="A28" s="45" t="s">
        <v>49</v>
      </c>
      <c r="B28" s="47">
        <v>40.6</v>
      </c>
      <c r="C28" s="47">
        <v>40.6</v>
      </c>
      <c r="D28" s="47">
        <v>0</v>
      </c>
      <c r="E28" s="47">
        <v>40.6</v>
      </c>
      <c r="F28" s="52" t="s">
        <v>1</v>
      </c>
      <c r="G28" s="45"/>
    </row>
    <row r="29" spans="1:7" ht="13.5" customHeight="1">
      <c r="A29" s="45" t="s">
        <v>15</v>
      </c>
      <c r="B29" s="47">
        <v>42</v>
      </c>
      <c r="C29" s="47">
        <v>42</v>
      </c>
      <c r="D29" s="47">
        <v>0</v>
      </c>
      <c r="E29" s="47">
        <v>42</v>
      </c>
      <c r="F29" s="52" t="s">
        <v>3</v>
      </c>
      <c r="G29" s="45"/>
    </row>
    <row r="30" spans="1:7" ht="13.5" customHeight="1">
      <c r="A30" s="45" t="s">
        <v>166</v>
      </c>
      <c r="B30" s="47">
        <v>48</v>
      </c>
      <c r="C30" s="47">
        <v>48</v>
      </c>
      <c r="D30" s="47">
        <v>0</v>
      </c>
      <c r="E30" s="47">
        <v>48</v>
      </c>
      <c r="F30" s="52" t="s">
        <v>3</v>
      </c>
      <c r="G30" s="45"/>
    </row>
    <row r="31" spans="1:7" ht="13">
      <c r="A31" s="45" t="s">
        <v>16</v>
      </c>
      <c r="B31" s="47">
        <v>29.8</v>
      </c>
      <c r="C31" s="47">
        <v>29.8</v>
      </c>
      <c r="D31" s="47">
        <v>21</v>
      </c>
      <c r="E31" s="47">
        <v>50.8</v>
      </c>
      <c r="F31" s="52" t="s">
        <v>1</v>
      </c>
      <c r="G31" s="45"/>
    </row>
    <row r="32" spans="1:7" ht="13">
      <c r="A32" s="45" t="s">
        <v>33</v>
      </c>
      <c r="B32" s="47" t="s">
        <v>55</v>
      </c>
      <c r="C32" s="47" t="s">
        <v>55</v>
      </c>
      <c r="D32" s="47" t="s">
        <v>55</v>
      </c>
      <c r="E32" s="47" t="s">
        <v>55</v>
      </c>
      <c r="F32" s="52" t="s">
        <v>55</v>
      </c>
      <c r="G32" s="45"/>
    </row>
    <row r="33" spans="1:7" ht="12.75" customHeight="1">
      <c r="A33" s="45" t="s">
        <v>17</v>
      </c>
      <c r="B33" s="47" t="s">
        <v>85</v>
      </c>
      <c r="C33" s="47" t="s">
        <v>84</v>
      </c>
      <c r="D33" s="47" t="s">
        <v>83</v>
      </c>
      <c r="E33" s="47" t="s">
        <v>82</v>
      </c>
      <c r="F33" s="52" t="s">
        <v>1</v>
      </c>
      <c r="G33" s="45"/>
    </row>
    <row r="34" spans="1:7" ht="12.75" customHeight="1">
      <c r="A34" s="45" t="s">
        <v>18</v>
      </c>
      <c r="B34" s="47" t="s">
        <v>60</v>
      </c>
      <c r="C34" s="47" t="s">
        <v>60</v>
      </c>
      <c r="D34" s="47" t="s">
        <v>60</v>
      </c>
      <c r="E34" s="47" t="s">
        <v>60</v>
      </c>
      <c r="F34" s="48" t="s">
        <v>60</v>
      </c>
      <c r="G34" s="45"/>
    </row>
    <row r="35" spans="1:7" ht="13">
      <c r="A35" s="45" t="s">
        <v>19</v>
      </c>
      <c r="B35" s="47">
        <v>35</v>
      </c>
      <c r="C35" s="47">
        <v>35</v>
      </c>
      <c r="D35" s="47">
        <v>0</v>
      </c>
      <c r="E35" s="47">
        <v>35</v>
      </c>
      <c r="F35" s="52" t="s">
        <v>54</v>
      </c>
      <c r="G35" s="45"/>
    </row>
    <row r="36" spans="1:7" ht="15">
      <c r="A36" s="45" t="s">
        <v>167</v>
      </c>
      <c r="B36" s="47">
        <v>52</v>
      </c>
      <c r="C36" s="47">
        <v>52</v>
      </c>
      <c r="D36" s="47" t="s">
        <v>60</v>
      </c>
      <c r="E36" s="47">
        <v>56.6</v>
      </c>
      <c r="F36" s="52" t="s">
        <v>3</v>
      </c>
      <c r="G36" s="45"/>
    </row>
    <row r="37" spans="1:7" ht="15">
      <c r="A37" s="45" t="s">
        <v>168</v>
      </c>
      <c r="B37" s="47">
        <v>9.8000000000000007</v>
      </c>
      <c r="C37" s="55">
        <v>6.694613843351549</v>
      </c>
      <c r="D37" s="56">
        <v>24.992999999999999</v>
      </c>
      <c r="E37" s="47">
        <v>31.687613843351549</v>
      </c>
      <c r="F37" s="52" t="s">
        <v>3</v>
      </c>
      <c r="G37" s="57"/>
    </row>
    <row r="38" spans="1:7" ht="13.5" customHeight="1">
      <c r="A38" s="45" t="s">
        <v>21</v>
      </c>
      <c r="B38" s="47" t="s">
        <v>55</v>
      </c>
      <c r="C38" s="47" t="s">
        <v>55</v>
      </c>
      <c r="D38" s="47" t="s">
        <v>55</v>
      </c>
      <c r="E38" s="47" t="s">
        <v>55</v>
      </c>
      <c r="F38" s="52" t="s">
        <v>55</v>
      </c>
      <c r="G38" s="45"/>
    </row>
    <row r="39" spans="1:7" ht="15">
      <c r="A39" s="45" t="s">
        <v>169</v>
      </c>
      <c r="B39" s="47">
        <v>35</v>
      </c>
      <c r="C39" s="47">
        <v>35</v>
      </c>
      <c r="D39" s="47">
        <v>0</v>
      </c>
      <c r="E39" s="47">
        <v>35</v>
      </c>
      <c r="F39" s="52" t="s">
        <v>1</v>
      </c>
      <c r="G39" s="45"/>
    </row>
    <row r="40" spans="1:7" ht="12.75" customHeight="1">
      <c r="A40" s="45" t="s">
        <v>170</v>
      </c>
      <c r="B40" s="47">
        <v>40</v>
      </c>
      <c r="C40" s="47">
        <v>37.216000000000001</v>
      </c>
      <c r="D40" s="47">
        <v>6.96</v>
      </c>
      <c r="E40" s="47">
        <v>44.176000000000002</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6" priority="1" stopIfTrue="1" operator="equal">
      <formula>0</formula>
    </cfRule>
  </conditionalFormatting>
  <printOptions horizontalCentered="1" verticalCentered="1"/>
  <pageMargins left="0.25" right="0.25" top="0.75" bottom="0.75" header="0.3" footer="0.3"/>
  <pageSetup paperSize="9" scale="71" orientation="portrait" r:id="rId1"/>
  <headerFooter alignWithMargins="0"/>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H104"/>
  <sheetViews>
    <sheetView zoomScaleNormal="100" workbookViewId="0">
      <selection activeCell="F41" sqref="F41"/>
    </sheetView>
  </sheetViews>
  <sheetFormatPr defaultColWidth="16.453125" defaultRowHeight="12.5"/>
  <cols>
    <col min="1" max="1" width="16.36328125" style="40" customWidth="1"/>
    <col min="2" max="2" width="16.90625" style="40" customWidth="1"/>
    <col min="3" max="3" width="16.453125" style="40" customWidth="1"/>
    <col min="4" max="4" width="16.36328125" style="40" customWidth="1"/>
    <col min="5" max="5" width="12.5429687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164</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51"/>
    </row>
    <row r="6" spans="1:8" ht="12.75" customHeight="1">
      <c r="A6" s="44"/>
      <c r="B6" s="149"/>
      <c r="C6" s="149"/>
      <c r="D6" s="149"/>
      <c r="E6" s="149"/>
      <c r="F6" s="151"/>
    </row>
    <row r="7" spans="1:8" ht="12.75" customHeight="1">
      <c r="B7" s="149"/>
      <c r="C7" s="149"/>
      <c r="D7" s="149"/>
      <c r="E7" s="149"/>
      <c r="F7" s="151"/>
    </row>
    <row r="8" spans="1:8" ht="12.75" customHeight="1">
      <c r="A8" s="45" t="s">
        <v>0</v>
      </c>
      <c r="B8" s="149"/>
      <c r="C8" s="149"/>
      <c r="D8" s="149"/>
      <c r="E8" s="149"/>
      <c r="F8" s="151"/>
    </row>
    <row r="9" spans="1:8" ht="12.75" customHeight="1">
      <c r="A9" s="46"/>
      <c r="B9" s="150"/>
      <c r="C9" s="150"/>
      <c r="D9" s="150"/>
      <c r="E9" s="150"/>
      <c r="F9" s="150"/>
    </row>
    <row r="10" spans="1:8" ht="12.75" customHeight="1">
      <c r="E10" s="47"/>
    </row>
    <row r="11" spans="1:8" ht="12.75" customHeight="1">
      <c r="A11" s="45" t="s">
        <v>110</v>
      </c>
      <c r="B11" s="47">
        <v>49</v>
      </c>
      <c r="C11" s="47">
        <v>49</v>
      </c>
      <c r="D11" s="47">
        <v>0</v>
      </c>
      <c r="E11" s="47">
        <v>49</v>
      </c>
      <c r="F11" s="48" t="s">
        <v>1</v>
      </c>
      <c r="G11" s="45"/>
    </row>
    <row r="12" spans="1:8" ht="15">
      <c r="A12" s="45" t="s">
        <v>150</v>
      </c>
      <c r="B12" s="47">
        <v>55</v>
      </c>
      <c r="C12" s="47">
        <v>55</v>
      </c>
      <c r="D12" s="47">
        <v>0</v>
      </c>
      <c r="E12" s="47">
        <v>55</v>
      </c>
      <c r="F12" s="48" t="s">
        <v>3</v>
      </c>
      <c r="G12" s="45"/>
      <c r="H12" s="49"/>
    </row>
    <row r="13" spans="1:8" ht="13">
      <c r="A13" s="45" t="s">
        <v>4</v>
      </c>
      <c r="B13" s="47">
        <v>45</v>
      </c>
      <c r="C13" s="47">
        <v>45</v>
      </c>
      <c r="D13" s="47">
        <v>0</v>
      </c>
      <c r="E13" s="47">
        <v>45</v>
      </c>
      <c r="F13" s="48" t="s">
        <v>1</v>
      </c>
      <c r="G13" s="45"/>
    </row>
    <row r="14" spans="1:8" ht="13">
      <c r="A14" s="45" t="s">
        <v>5</v>
      </c>
      <c r="B14" s="47" t="s">
        <v>92</v>
      </c>
      <c r="C14" s="47">
        <v>37.799999999999997</v>
      </c>
      <c r="D14" s="47">
        <v>11.96</v>
      </c>
      <c r="E14" s="47">
        <f>+C14+D14</f>
        <v>49.76</v>
      </c>
      <c r="F14" s="48" t="s">
        <v>1</v>
      </c>
      <c r="G14" s="45"/>
    </row>
    <row r="15" spans="1:8" s="51" customFormat="1" ht="13">
      <c r="A15" s="50" t="s">
        <v>6</v>
      </c>
      <c r="B15" s="47" t="s">
        <v>60</v>
      </c>
      <c r="C15" s="47" t="s">
        <v>60</v>
      </c>
      <c r="D15" s="47" t="s">
        <v>60</v>
      </c>
      <c r="E15" s="47" t="s">
        <v>60</v>
      </c>
      <c r="F15" s="48" t="s">
        <v>60</v>
      </c>
      <c r="G15" s="50"/>
    </row>
    <row r="16" spans="1:8" ht="13">
      <c r="A16" s="45" t="s">
        <v>7</v>
      </c>
      <c r="B16" s="47">
        <v>50</v>
      </c>
      <c r="C16" s="47">
        <v>50</v>
      </c>
      <c r="D16" s="47" t="s">
        <v>60</v>
      </c>
      <c r="E16" s="47">
        <v>50</v>
      </c>
      <c r="F16" s="48" t="s">
        <v>3</v>
      </c>
      <c r="G16" s="45"/>
    </row>
    <row r="17" spans="1:7" ht="12.75" customHeight="1">
      <c r="A17" s="45" t="s">
        <v>8</v>
      </c>
      <c r="B17" s="47">
        <v>33</v>
      </c>
      <c r="C17" s="47" t="s">
        <v>55</v>
      </c>
      <c r="D17" s="47" t="s">
        <v>55</v>
      </c>
      <c r="E17" s="47">
        <v>51.5</v>
      </c>
      <c r="F17" s="48" t="s">
        <v>55</v>
      </c>
      <c r="G17" s="45"/>
    </row>
    <row r="18" spans="1:7" ht="12.75" customHeight="1">
      <c r="A18" s="45" t="s">
        <v>151</v>
      </c>
      <c r="B18" s="47">
        <v>45</v>
      </c>
      <c r="C18" s="47">
        <v>45</v>
      </c>
      <c r="D18" s="47">
        <v>0</v>
      </c>
      <c r="E18" s="47">
        <v>45</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49</v>
      </c>
      <c r="C20" s="47">
        <v>49</v>
      </c>
      <c r="D20" s="47">
        <v>0</v>
      </c>
      <c r="E20" s="47">
        <v>49</v>
      </c>
      <c r="F20" s="52" t="s">
        <v>54</v>
      </c>
      <c r="G20" s="45"/>
    </row>
    <row r="21" spans="1:7" ht="13">
      <c r="A21" s="45" t="s">
        <v>78</v>
      </c>
      <c r="B21" s="47" t="s">
        <v>55</v>
      </c>
      <c r="C21" s="47" t="s">
        <v>55</v>
      </c>
      <c r="D21" s="47" t="s">
        <v>55</v>
      </c>
      <c r="E21" s="47" t="s">
        <v>55</v>
      </c>
      <c r="F21" s="52" t="s">
        <v>55</v>
      </c>
      <c r="G21" s="45"/>
    </row>
    <row r="22" spans="1:7" ht="13">
      <c r="A22" s="45" t="s">
        <v>9</v>
      </c>
      <c r="B22" s="47" t="s">
        <v>55</v>
      </c>
      <c r="C22" s="47" t="s">
        <v>55</v>
      </c>
      <c r="D22" s="47" t="s">
        <v>55</v>
      </c>
      <c r="E22" s="47" t="s">
        <v>55</v>
      </c>
      <c r="F22" s="52" t="s">
        <v>55</v>
      </c>
      <c r="G22" s="45"/>
    </row>
    <row r="23" spans="1:7" ht="13">
      <c r="A23" s="53" t="s">
        <v>10</v>
      </c>
      <c r="B23" s="47">
        <v>50</v>
      </c>
      <c r="C23" s="47">
        <v>50</v>
      </c>
      <c r="D23" s="47">
        <v>0</v>
      </c>
      <c r="E23" s="47">
        <v>50</v>
      </c>
      <c r="F23" s="52" t="s">
        <v>1</v>
      </c>
      <c r="G23" s="53"/>
    </row>
    <row r="24" spans="1:7" ht="15">
      <c r="A24" s="45" t="s">
        <v>153</v>
      </c>
      <c r="B24" s="47" t="s">
        <v>72</v>
      </c>
      <c r="C24" s="47">
        <v>46.4</v>
      </c>
      <c r="D24" s="47">
        <v>0</v>
      </c>
      <c r="E24" s="47">
        <v>46.4</v>
      </c>
      <c r="F24" s="52" t="s">
        <v>3</v>
      </c>
      <c r="G24" s="45"/>
    </row>
    <row r="25" spans="1:7" ht="13">
      <c r="A25" s="45" t="s">
        <v>11</v>
      </c>
      <c r="B25" s="47">
        <v>43.3</v>
      </c>
      <c r="C25" s="47" t="s">
        <v>55</v>
      </c>
      <c r="D25" s="47" t="s">
        <v>65</v>
      </c>
      <c r="E25" s="47" t="s">
        <v>55</v>
      </c>
      <c r="F25" s="52" t="s">
        <v>1</v>
      </c>
      <c r="G25" s="45"/>
    </row>
    <row r="26" spans="1:7" ht="13">
      <c r="A26" s="45" t="s">
        <v>12</v>
      </c>
      <c r="B26" s="47" t="s">
        <v>55</v>
      </c>
      <c r="C26" s="47" t="s">
        <v>55</v>
      </c>
      <c r="D26" s="47" t="s">
        <v>55</v>
      </c>
      <c r="E26" s="47" t="s">
        <v>55</v>
      </c>
      <c r="F26" s="52" t="s">
        <v>55</v>
      </c>
      <c r="G26" s="45"/>
    </row>
    <row r="27" spans="1:7" ht="12.75" customHeight="1">
      <c r="A27" s="45" t="s">
        <v>13</v>
      </c>
      <c r="B27" s="54" t="s">
        <v>91</v>
      </c>
      <c r="C27" s="47" t="s">
        <v>55</v>
      </c>
      <c r="D27" s="47" t="s">
        <v>55</v>
      </c>
      <c r="E27" s="47" t="s">
        <v>55</v>
      </c>
      <c r="F27" s="52" t="s">
        <v>55</v>
      </c>
      <c r="G27" s="45"/>
    </row>
    <row r="28" spans="1:7" ht="15">
      <c r="A28" s="45" t="s">
        <v>154</v>
      </c>
      <c r="B28" s="47">
        <v>42</v>
      </c>
      <c r="C28" s="47">
        <v>42</v>
      </c>
      <c r="D28" s="47">
        <v>0</v>
      </c>
      <c r="E28" s="47">
        <v>42</v>
      </c>
      <c r="F28" s="52" t="s">
        <v>1</v>
      </c>
      <c r="G28" s="45"/>
    </row>
    <row r="29" spans="1:7" ht="13.5" customHeight="1">
      <c r="A29" s="45" t="s">
        <v>15</v>
      </c>
      <c r="B29" s="47">
        <v>42</v>
      </c>
      <c r="C29" s="47">
        <v>42</v>
      </c>
      <c r="D29" s="47">
        <v>0</v>
      </c>
      <c r="E29" s="47">
        <v>42</v>
      </c>
      <c r="F29" s="52" t="s">
        <v>3</v>
      </c>
      <c r="G29" s="45"/>
    </row>
    <row r="30" spans="1:7" ht="13.5" customHeight="1">
      <c r="A30" s="45" t="s">
        <v>155</v>
      </c>
      <c r="B30" s="47">
        <v>48</v>
      </c>
      <c r="C30" s="47">
        <v>48</v>
      </c>
      <c r="D30" s="47">
        <v>0</v>
      </c>
      <c r="E30" s="47">
        <v>48</v>
      </c>
      <c r="F30" s="52" t="s">
        <v>3</v>
      </c>
      <c r="G30" s="45"/>
    </row>
    <row r="31" spans="1:7" ht="13">
      <c r="A31" s="45" t="s">
        <v>16</v>
      </c>
      <c r="B31" s="47">
        <v>29.8</v>
      </c>
      <c r="C31" s="47">
        <v>29.8</v>
      </c>
      <c r="D31" s="47">
        <v>21</v>
      </c>
      <c r="E31" s="47">
        <v>50.8</v>
      </c>
      <c r="F31" s="52" t="s">
        <v>1</v>
      </c>
      <c r="G31" s="45"/>
    </row>
    <row r="32" spans="1:7" ht="13">
      <c r="A32" s="45" t="s">
        <v>33</v>
      </c>
      <c r="B32" s="47" t="s">
        <v>55</v>
      </c>
      <c r="C32" s="47" t="s">
        <v>55</v>
      </c>
      <c r="D32" s="47" t="s">
        <v>55</v>
      </c>
      <c r="E32" s="47" t="s">
        <v>55</v>
      </c>
      <c r="F32" s="52" t="s">
        <v>55</v>
      </c>
      <c r="G32" s="45"/>
    </row>
    <row r="33" spans="1:7" ht="12.75" customHeight="1">
      <c r="A33" s="45" t="s">
        <v>17</v>
      </c>
      <c r="B33" s="47" t="s">
        <v>90</v>
      </c>
      <c r="C33" s="47" t="s">
        <v>89</v>
      </c>
      <c r="D33" s="47" t="s">
        <v>83</v>
      </c>
      <c r="E33" s="58">
        <v>50.28</v>
      </c>
      <c r="F33" s="52" t="s">
        <v>1</v>
      </c>
      <c r="G33" s="45"/>
    </row>
    <row r="34" spans="1:7" ht="12.75" customHeight="1">
      <c r="A34" s="45" t="s">
        <v>18</v>
      </c>
      <c r="B34" s="47" t="s">
        <v>60</v>
      </c>
      <c r="C34" s="47" t="s">
        <v>60</v>
      </c>
      <c r="D34" s="47" t="s">
        <v>60</v>
      </c>
      <c r="E34" s="47" t="s">
        <v>60</v>
      </c>
      <c r="F34" s="48" t="s">
        <v>60</v>
      </c>
      <c r="G34" s="45"/>
    </row>
    <row r="35" spans="1:7" ht="13">
      <c r="A35" s="45" t="s">
        <v>19</v>
      </c>
      <c r="B35" s="47">
        <v>35</v>
      </c>
      <c r="C35" s="47">
        <v>35</v>
      </c>
      <c r="D35" s="47">
        <v>0</v>
      </c>
      <c r="E35" s="47">
        <v>35</v>
      </c>
      <c r="F35" s="52" t="s">
        <v>54</v>
      </c>
      <c r="G35" s="45"/>
    </row>
    <row r="36" spans="1:7" ht="15">
      <c r="A36" s="45" t="s">
        <v>156</v>
      </c>
      <c r="B36" s="47">
        <v>52</v>
      </c>
      <c r="C36" s="47">
        <v>52</v>
      </c>
      <c r="D36" s="47" t="s">
        <v>60</v>
      </c>
      <c r="E36" s="47">
        <v>56.6</v>
      </c>
      <c r="F36" s="52" t="s">
        <v>3</v>
      </c>
      <c r="G36" s="45"/>
    </row>
    <row r="37" spans="1:7" ht="15">
      <c r="A37" s="45" t="s">
        <v>157</v>
      </c>
      <c r="B37" s="47">
        <v>9.8000000000000007</v>
      </c>
      <c r="C37" s="55">
        <v>6.694970856102004</v>
      </c>
      <c r="D37" s="56">
        <v>24.988999999999997</v>
      </c>
      <c r="E37" s="55">
        <v>31.683970856102</v>
      </c>
      <c r="F37" s="52" t="s">
        <v>3</v>
      </c>
      <c r="G37" s="57"/>
    </row>
    <row r="38" spans="1:7" ht="13.5" customHeight="1">
      <c r="A38" s="45" t="s">
        <v>21</v>
      </c>
      <c r="B38" s="47" t="s">
        <v>55</v>
      </c>
      <c r="C38" s="47" t="s">
        <v>55</v>
      </c>
      <c r="D38" s="47" t="s">
        <v>55</v>
      </c>
      <c r="E38" s="47" t="s">
        <v>55</v>
      </c>
      <c r="F38" s="52" t="s">
        <v>55</v>
      </c>
      <c r="G38" s="45"/>
    </row>
    <row r="39" spans="1:7" ht="15">
      <c r="A39" s="45" t="s">
        <v>158</v>
      </c>
      <c r="B39" s="47">
        <v>35</v>
      </c>
      <c r="C39" s="47">
        <v>35</v>
      </c>
      <c r="D39" s="47">
        <v>0</v>
      </c>
      <c r="E39" s="47">
        <v>35</v>
      </c>
      <c r="F39" s="52" t="s">
        <v>1</v>
      </c>
      <c r="G39" s="45"/>
    </row>
    <row r="40" spans="1:7" ht="12.75" customHeight="1">
      <c r="A40" s="45" t="s">
        <v>159</v>
      </c>
      <c r="B40" s="47">
        <v>46</v>
      </c>
      <c r="C40" s="47">
        <v>42.743200000000002</v>
      </c>
      <c r="D40" s="47">
        <v>7.08</v>
      </c>
      <c r="E40" s="47">
        <v>49.8232</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5" priority="1" stopIfTrue="1" operator="equal">
      <formula>0</formula>
    </cfRule>
  </conditionalFormatting>
  <printOptions horizontalCentered="1" verticalCentered="1"/>
  <pageMargins left="0.25" right="0.25" top="0.75" bottom="0.75" header="0.3" footer="0.3"/>
  <pageSetup paperSize="9" scale="69" orientation="portrait" r:id="rId1"/>
  <headerFooter alignWithMargins="0"/>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H104"/>
  <sheetViews>
    <sheetView zoomScaleNormal="100" workbookViewId="0">
      <selection activeCell="F41" sqref="F41"/>
    </sheetView>
  </sheetViews>
  <sheetFormatPr defaultColWidth="16.453125" defaultRowHeight="12.5"/>
  <cols>
    <col min="1" max="1" width="17.453125" style="40" customWidth="1"/>
    <col min="2" max="2" width="16.90625" style="40" customWidth="1"/>
    <col min="3" max="3" width="16.453125" style="40" customWidth="1"/>
    <col min="4" max="4" width="16.36328125" style="40" customWidth="1"/>
    <col min="5" max="5" width="12.5429687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163</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51"/>
    </row>
    <row r="6" spans="1:8" ht="12.75" customHeight="1">
      <c r="A6" s="44"/>
      <c r="B6" s="149"/>
      <c r="C6" s="149"/>
      <c r="D6" s="149"/>
      <c r="E6" s="149"/>
      <c r="F6" s="151"/>
    </row>
    <row r="7" spans="1:8" ht="12.75" customHeight="1">
      <c r="B7" s="149"/>
      <c r="C7" s="149"/>
      <c r="D7" s="149"/>
      <c r="E7" s="149"/>
      <c r="F7" s="151"/>
    </row>
    <row r="8" spans="1:8" ht="12.75" customHeight="1">
      <c r="A8" s="45" t="s">
        <v>0</v>
      </c>
      <c r="B8" s="149"/>
      <c r="C8" s="149"/>
      <c r="D8" s="149"/>
      <c r="E8" s="149"/>
      <c r="F8" s="151"/>
    </row>
    <row r="9" spans="1:8" ht="12.75" customHeight="1">
      <c r="A9" s="46"/>
      <c r="B9" s="150"/>
      <c r="C9" s="150"/>
      <c r="D9" s="150"/>
      <c r="E9" s="150"/>
      <c r="F9" s="150"/>
    </row>
    <row r="10" spans="1:8" ht="12.75" customHeight="1">
      <c r="E10" s="47"/>
    </row>
    <row r="11" spans="1:8" ht="12.75" customHeight="1">
      <c r="A11" s="45" t="s">
        <v>110</v>
      </c>
      <c r="B11" s="47">
        <v>46</v>
      </c>
      <c r="C11" s="47">
        <v>46</v>
      </c>
      <c r="D11" s="47">
        <v>0</v>
      </c>
      <c r="E11" s="47">
        <v>46</v>
      </c>
      <c r="F11" s="48" t="s">
        <v>1</v>
      </c>
      <c r="G11" s="45"/>
    </row>
    <row r="12" spans="1:8" ht="15">
      <c r="A12" s="45" t="s">
        <v>150</v>
      </c>
      <c r="B12" s="47">
        <v>55</v>
      </c>
      <c r="C12" s="47">
        <v>55</v>
      </c>
      <c r="D12" s="47">
        <v>0</v>
      </c>
      <c r="E12" s="47">
        <v>55</v>
      </c>
      <c r="F12" s="48" t="s">
        <v>3</v>
      </c>
      <c r="G12" s="45"/>
      <c r="H12" s="49"/>
    </row>
    <row r="13" spans="1:8" ht="13">
      <c r="A13" s="45" t="s">
        <v>4</v>
      </c>
      <c r="B13" s="47">
        <v>45</v>
      </c>
      <c r="C13" s="47">
        <v>45</v>
      </c>
      <c r="D13" s="47">
        <v>0</v>
      </c>
      <c r="E13" s="47">
        <v>45</v>
      </c>
      <c r="F13" s="48" t="s">
        <v>1</v>
      </c>
      <c r="G13" s="45"/>
    </row>
    <row r="14" spans="1:8" ht="13">
      <c r="A14" s="45" t="s">
        <v>5</v>
      </c>
      <c r="B14" s="56" t="s">
        <v>92</v>
      </c>
      <c r="C14" s="47">
        <v>37.799999999999997</v>
      </c>
      <c r="D14" s="47">
        <v>11.63</v>
      </c>
      <c r="E14" s="47">
        <f>+C14+D14</f>
        <v>49.43</v>
      </c>
      <c r="F14" s="48" t="s">
        <v>1</v>
      </c>
      <c r="G14" s="45"/>
    </row>
    <row r="15" spans="1:8" s="51" customFormat="1" ht="13">
      <c r="A15" s="50" t="s">
        <v>6</v>
      </c>
      <c r="B15" s="47" t="s">
        <v>60</v>
      </c>
      <c r="C15" s="47" t="s">
        <v>60</v>
      </c>
      <c r="D15" s="47" t="s">
        <v>60</v>
      </c>
      <c r="E15" s="47" t="s">
        <v>60</v>
      </c>
      <c r="F15" s="48" t="s">
        <v>60</v>
      </c>
      <c r="G15" s="50"/>
    </row>
    <row r="16" spans="1:8" ht="13">
      <c r="A16" s="45" t="s">
        <v>7</v>
      </c>
      <c r="B16" s="47">
        <v>50</v>
      </c>
      <c r="C16" s="47">
        <v>50</v>
      </c>
      <c r="D16" s="47" t="s">
        <v>60</v>
      </c>
      <c r="E16" s="47">
        <v>50</v>
      </c>
      <c r="F16" s="48" t="s">
        <v>3</v>
      </c>
      <c r="G16" s="45"/>
    </row>
    <row r="17" spans="1:7" ht="12.75" customHeight="1">
      <c r="A17" s="45" t="s">
        <v>8</v>
      </c>
      <c r="B17" s="47">
        <v>43</v>
      </c>
      <c r="C17" s="47" t="s">
        <v>55</v>
      </c>
      <c r="D17" s="47" t="s">
        <v>55</v>
      </c>
      <c r="E17" s="47">
        <v>61.75</v>
      </c>
      <c r="F17" s="48" t="s">
        <v>55</v>
      </c>
      <c r="G17" s="45"/>
    </row>
    <row r="18" spans="1:7" ht="12.75" customHeight="1">
      <c r="A18" s="45" t="s">
        <v>151</v>
      </c>
      <c r="B18" s="47">
        <v>50</v>
      </c>
      <c r="C18" s="47">
        <v>50</v>
      </c>
      <c r="D18" s="47">
        <v>0</v>
      </c>
      <c r="E18" s="47">
        <v>50</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49</v>
      </c>
      <c r="C20" s="47">
        <v>49</v>
      </c>
      <c r="D20" s="47">
        <v>0</v>
      </c>
      <c r="E20" s="47">
        <v>49</v>
      </c>
      <c r="F20" s="52" t="s">
        <v>54</v>
      </c>
      <c r="G20" s="45"/>
    </row>
    <row r="21" spans="1:7" ht="13">
      <c r="A21" s="45" t="s">
        <v>78</v>
      </c>
      <c r="B21" s="47" t="s">
        <v>55</v>
      </c>
      <c r="C21" s="47" t="s">
        <v>55</v>
      </c>
      <c r="D21" s="47" t="s">
        <v>55</v>
      </c>
      <c r="E21" s="47" t="s">
        <v>55</v>
      </c>
      <c r="F21" s="52" t="s">
        <v>55</v>
      </c>
      <c r="G21" s="45"/>
    </row>
    <row r="22" spans="1:7" ht="13">
      <c r="A22" s="45" t="s">
        <v>9</v>
      </c>
      <c r="B22" s="47" t="s">
        <v>55</v>
      </c>
      <c r="C22" s="47" t="s">
        <v>55</v>
      </c>
      <c r="D22" s="47" t="s">
        <v>55</v>
      </c>
      <c r="E22" s="47" t="s">
        <v>55</v>
      </c>
      <c r="F22" s="52" t="s">
        <v>55</v>
      </c>
      <c r="G22" s="45"/>
    </row>
    <row r="23" spans="1:7" ht="13">
      <c r="A23" s="53" t="s">
        <v>10</v>
      </c>
      <c r="B23" s="47">
        <v>50</v>
      </c>
      <c r="C23" s="47">
        <v>50</v>
      </c>
      <c r="D23" s="47">
        <v>0</v>
      </c>
      <c r="E23" s="47">
        <v>50</v>
      </c>
      <c r="F23" s="52" t="s">
        <v>1</v>
      </c>
      <c r="G23" s="53"/>
    </row>
    <row r="24" spans="1:7" ht="15">
      <c r="A24" s="45" t="s">
        <v>153</v>
      </c>
      <c r="B24" s="47" t="s">
        <v>72</v>
      </c>
      <c r="C24" s="47">
        <v>46.4</v>
      </c>
      <c r="D24" s="47">
        <v>0</v>
      </c>
      <c r="E24" s="47">
        <v>46.4</v>
      </c>
      <c r="F24" s="52" t="s">
        <v>3</v>
      </c>
      <c r="G24" s="45"/>
    </row>
    <row r="25" spans="1:7" ht="13">
      <c r="A25" s="45" t="s">
        <v>11</v>
      </c>
      <c r="B25" s="47">
        <v>43.3</v>
      </c>
      <c r="C25" s="47" t="s">
        <v>55</v>
      </c>
      <c r="D25" s="47" t="s">
        <v>65</v>
      </c>
      <c r="E25" s="47" t="s">
        <v>55</v>
      </c>
      <c r="F25" s="52" t="s">
        <v>1</v>
      </c>
      <c r="G25" s="45"/>
    </row>
    <row r="26" spans="1:7" ht="13">
      <c r="A26" s="45" t="s">
        <v>12</v>
      </c>
      <c r="B26" s="47" t="s">
        <v>55</v>
      </c>
      <c r="C26" s="47" t="s">
        <v>55</v>
      </c>
      <c r="D26" s="47" t="s">
        <v>55</v>
      </c>
      <c r="E26" s="47" t="s">
        <v>55</v>
      </c>
      <c r="F26" s="52" t="s">
        <v>55</v>
      </c>
      <c r="G26" s="45"/>
    </row>
    <row r="27" spans="1:7" ht="12.75" customHeight="1">
      <c r="A27" s="45" t="s">
        <v>13</v>
      </c>
      <c r="B27" s="54" t="s">
        <v>91</v>
      </c>
      <c r="C27" s="47" t="s">
        <v>55</v>
      </c>
      <c r="D27" s="47" t="s">
        <v>55</v>
      </c>
      <c r="E27" s="47" t="s">
        <v>55</v>
      </c>
      <c r="F27" s="52" t="s">
        <v>55</v>
      </c>
      <c r="G27" s="45"/>
    </row>
    <row r="28" spans="1:7" ht="15">
      <c r="A28" s="45" t="s">
        <v>154</v>
      </c>
      <c r="B28" s="47">
        <v>42</v>
      </c>
      <c r="C28" s="47">
        <v>42</v>
      </c>
      <c r="D28" s="47">
        <v>0</v>
      </c>
      <c r="E28" s="47">
        <v>42</v>
      </c>
      <c r="F28" s="52" t="s">
        <v>1</v>
      </c>
      <c r="G28" s="45"/>
    </row>
    <row r="29" spans="1:7" ht="13.5" customHeight="1">
      <c r="A29" s="45" t="s">
        <v>15</v>
      </c>
      <c r="B29" s="47">
        <v>43</v>
      </c>
      <c r="C29" s="47">
        <v>43</v>
      </c>
      <c r="D29" s="47">
        <v>0</v>
      </c>
      <c r="E29" s="47">
        <v>43</v>
      </c>
      <c r="F29" s="52" t="s">
        <v>3</v>
      </c>
      <c r="G29" s="45"/>
    </row>
    <row r="30" spans="1:7" ht="13.5" customHeight="1">
      <c r="A30" s="45" t="s">
        <v>155</v>
      </c>
      <c r="B30" s="47">
        <v>45</v>
      </c>
      <c r="C30" s="47">
        <v>45</v>
      </c>
      <c r="D30" s="47">
        <v>0</v>
      </c>
      <c r="E30" s="47">
        <v>45</v>
      </c>
      <c r="F30" s="52" t="s">
        <v>3</v>
      </c>
      <c r="G30" s="45"/>
    </row>
    <row r="31" spans="1:7" ht="13">
      <c r="A31" s="45" t="s">
        <v>16</v>
      </c>
      <c r="B31" s="47">
        <v>29.8</v>
      </c>
      <c r="C31" s="47">
        <v>29.8</v>
      </c>
      <c r="D31" s="47">
        <v>21</v>
      </c>
      <c r="E31" s="47">
        <v>50.8</v>
      </c>
      <c r="F31" s="52" t="s">
        <v>1</v>
      </c>
      <c r="G31" s="45"/>
    </row>
    <row r="32" spans="1:7" ht="13">
      <c r="A32" s="45" t="s">
        <v>33</v>
      </c>
      <c r="B32" s="47" t="s">
        <v>55</v>
      </c>
      <c r="C32" s="47" t="s">
        <v>55</v>
      </c>
      <c r="D32" s="47" t="s">
        <v>55</v>
      </c>
      <c r="E32" s="47" t="s">
        <v>55</v>
      </c>
      <c r="F32" s="52" t="s">
        <v>55</v>
      </c>
      <c r="G32" s="45"/>
    </row>
    <row r="33" spans="1:7" ht="12.75" customHeight="1">
      <c r="A33" s="45" t="s">
        <v>17</v>
      </c>
      <c r="B33" s="47" t="s">
        <v>94</v>
      </c>
      <c r="C33" s="47" t="s">
        <v>93</v>
      </c>
      <c r="D33" s="47">
        <v>4</v>
      </c>
      <c r="E33" s="58">
        <v>55.12</v>
      </c>
      <c r="F33" s="52" t="s">
        <v>1</v>
      </c>
      <c r="G33" s="45"/>
    </row>
    <row r="34" spans="1:7" ht="12.75" customHeight="1">
      <c r="A34" s="45" t="s">
        <v>18</v>
      </c>
      <c r="B34" s="47" t="s">
        <v>60</v>
      </c>
      <c r="C34" s="47" t="s">
        <v>60</v>
      </c>
      <c r="D34" s="47" t="s">
        <v>60</v>
      </c>
      <c r="E34" s="47" t="s">
        <v>60</v>
      </c>
      <c r="F34" s="48" t="s">
        <v>60</v>
      </c>
      <c r="G34" s="45"/>
    </row>
    <row r="35" spans="1:7" ht="13">
      <c r="A35" s="45" t="s">
        <v>19</v>
      </c>
      <c r="B35" s="47">
        <v>35</v>
      </c>
      <c r="C35" s="47">
        <v>35</v>
      </c>
      <c r="D35" s="47">
        <v>0</v>
      </c>
      <c r="E35" s="47">
        <v>35</v>
      </c>
      <c r="F35" s="52" t="s">
        <v>54</v>
      </c>
      <c r="G35" s="45"/>
    </row>
    <row r="36" spans="1:7" ht="15">
      <c r="A36" s="45" t="s">
        <v>156</v>
      </c>
      <c r="B36" s="47">
        <v>52</v>
      </c>
      <c r="C36" s="47">
        <v>52</v>
      </c>
      <c r="D36" s="47" t="s">
        <v>60</v>
      </c>
      <c r="E36" s="47">
        <v>56.6</v>
      </c>
      <c r="F36" s="52" t="s">
        <v>3</v>
      </c>
      <c r="G36" s="45"/>
    </row>
    <row r="37" spans="1:7" ht="15">
      <c r="A37" s="45" t="s">
        <v>157</v>
      </c>
      <c r="B37" s="47">
        <v>9.8000000000000007</v>
      </c>
      <c r="C37" s="55">
        <v>6.677120218579236</v>
      </c>
      <c r="D37" s="56">
        <v>25.189</v>
      </c>
      <c r="E37" s="55">
        <v>31.866120218579237</v>
      </c>
      <c r="F37" s="52" t="s">
        <v>3</v>
      </c>
      <c r="G37" s="57"/>
    </row>
    <row r="38" spans="1:7" ht="13.5" customHeight="1">
      <c r="A38" s="45" t="s">
        <v>21</v>
      </c>
      <c r="B38" s="47" t="s">
        <v>55</v>
      </c>
      <c r="C38" s="47" t="s">
        <v>55</v>
      </c>
      <c r="D38" s="47" t="s">
        <v>55</v>
      </c>
      <c r="E38" s="47" t="s">
        <v>55</v>
      </c>
      <c r="F38" s="52" t="s">
        <v>55</v>
      </c>
      <c r="G38" s="45"/>
    </row>
    <row r="39" spans="1:7" ht="15">
      <c r="A39" s="45" t="s">
        <v>158</v>
      </c>
      <c r="B39" s="47">
        <v>40</v>
      </c>
      <c r="C39" s="47">
        <v>40</v>
      </c>
      <c r="D39" s="47">
        <v>0</v>
      </c>
      <c r="E39" s="47">
        <v>40</v>
      </c>
      <c r="F39" s="52" t="s">
        <v>1</v>
      </c>
      <c r="G39" s="45"/>
    </row>
    <row r="40" spans="1:7" ht="12.75" customHeight="1">
      <c r="A40" s="45" t="s">
        <v>159</v>
      </c>
      <c r="B40" s="47">
        <v>46</v>
      </c>
      <c r="C40" s="47">
        <v>42.775399999999998</v>
      </c>
      <c r="D40" s="47">
        <v>7.01</v>
      </c>
      <c r="E40" s="47">
        <v>49.785399999999996</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4" priority="1" stopIfTrue="1" operator="equal">
      <formula>0</formula>
    </cfRule>
  </conditionalFormatting>
  <printOptions horizontalCentered="1" verticalCentered="1"/>
  <pageMargins left="0.25" right="0.25" top="0.75" bottom="0.75" header="0.3" footer="0.3"/>
  <pageSetup paperSize="9" scale="70" orientation="portrait" r:id="rId1"/>
  <headerFooter alignWithMargins="0"/>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H104"/>
  <sheetViews>
    <sheetView zoomScaleNormal="100" workbookViewId="0">
      <selection activeCell="F41" sqref="F41"/>
    </sheetView>
  </sheetViews>
  <sheetFormatPr defaultColWidth="16.453125" defaultRowHeight="12.5"/>
  <cols>
    <col min="1" max="1" width="17.08984375" style="40" customWidth="1"/>
    <col min="2" max="2" width="16.90625" style="40" customWidth="1"/>
    <col min="3" max="3" width="16.453125" style="40" customWidth="1"/>
    <col min="4" max="4" width="16.36328125" style="40" customWidth="1"/>
    <col min="5" max="5" width="12.5429687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162</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51"/>
    </row>
    <row r="6" spans="1:8" ht="12.75" customHeight="1">
      <c r="A6" s="44"/>
      <c r="B6" s="149"/>
      <c r="C6" s="149"/>
      <c r="D6" s="149"/>
      <c r="E6" s="149"/>
      <c r="F6" s="151"/>
    </row>
    <row r="7" spans="1:8" ht="12.75" customHeight="1">
      <c r="B7" s="149"/>
      <c r="C7" s="149"/>
      <c r="D7" s="149"/>
      <c r="E7" s="149"/>
      <c r="F7" s="151"/>
    </row>
    <row r="8" spans="1:8" ht="12.75" customHeight="1">
      <c r="A8" s="45" t="s">
        <v>0</v>
      </c>
      <c r="B8" s="149"/>
      <c r="C8" s="149"/>
      <c r="D8" s="149"/>
      <c r="E8" s="149"/>
      <c r="F8" s="151"/>
    </row>
    <row r="9" spans="1:8" ht="12.75" customHeight="1">
      <c r="A9" s="46"/>
      <c r="B9" s="150"/>
      <c r="C9" s="150"/>
      <c r="D9" s="150"/>
      <c r="E9" s="150"/>
      <c r="F9" s="150"/>
    </row>
    <row r="10" spans="1:8" ht="12.75" customHeight="1">
      <c r="E10" s="47"/>
    </row>
    <row r="11" spans="1:8" ht="12.75" customHeight="1">
      <c r="A11" s="45" t="s">
        <v>110</v>
      </c>
      <c r="B11" s="47">
        <v>46</v>
      </c>
      <c r="C11" s="47">
        <v>46</v>
      </c>
      <c r="D11" s="47">
        <v>0</v>
      </c>
      <c r="E11" s="47">
        <v>46</v>
      </c>
      <c r="F11" s="48" t="s">
        <v>1</v>
      </c>
      <c r="G11" s="45"/>
    </row>
    <row r="12" spans="1:8" ht="15">
      <c r="A12" s="45" t="s">
        <v>150</v>
      </c>
      <c r="B12" s="47">
        <v>55</v>
      </c>
      <c r="C12" s="47">
        <v>55</v>
      </c>
      <c r="D12" s="47">
        <v>0</v>
      </c>
      <c r="E12" s="47">
        <v>55</v>
      </c>
      <c r="F12" s="48" t="s">
        <v>3</v>
      </c>
      <c r="G12" s="45"/>
      <c r="H12" s="49"/>
    </row>
    <row r="13" spans="1:8" ht="13">
      <c r="A13" s="45" t="s">
        <v>4</v>
      </c>
      <c r="B13" s="47">
        <v>45</v>
      </c>
      <c r="C13" s="47">
        <v>45</v>
      </c>
      <c r="D13" s="47">
        <v>0</v>
      </c>
      <c r="E13" s="47">
        <v>45</v>
      </c>
      <c r="F13" s="48" t="s">
        <v>1</v>
      </c>
      <c r="G13" s="45"/>
    </row>
    <row r="14" spans="1:8" ht="13">
      <c r="A14" s="45" t="s">
        <v>5</v>
      </c>
      <c r="B14" s="47" t="s">
        <v>95</v>
      </c>
      <c r="C14" s="47">
        <v>36</v>
      </c>
      <c r="D14" s="47">
        <v>11.63</v>
      </c>
      <c r="E14" s="47">
        <f>+C14+D14</f>
        <v>47.63</v>
      </c>
      <c r="F14" s="48" t="s">
        <v>1</v>
      </c>
      <c r="G14" s="45"/>
    </row>
    <row r="15" spans="1:8" s="51" customFormat="1" ht="13">
      <c r="A15" s="50" t="s">
        <v>6</v>
      </c>
      <c r="B15" s="47" t="s">
        <v>60</v>
      </c>
      <c r="C15" s="47" t="s">
        <v>60</v>
      </c>
      <c r="D15" s="47" t="s">
        <v>60</v>
      </c>
      <c r="E15" s="47" t="s">
        <v>60</v>
      </c>
      <c r="F15" s="48" t="s">
        <v>60</v>
      </c>
      <c r="G15" s="50"/>
    </row>
    <row r="16" spans="1:8" ht="13">
      <c r="A16" s="45" t="s">
        <v>7</v>
      </c>
      <c r="B16" s="47">
        <v>40</v>
      </c>
      <c r="C16" s="47">
        <v>40</v>
      </c>
      <c r="D16" s="47" t="s">
        <v>60</v>
      </c>
      <c r="E16" s="47">
        <v>40</v>
      </c>
      <c r="F16" s="48" t="s">
        <v>3</v>
      </c>
      <c r="G16" s="45"/>
    </row>
    <row r="17" spans="1:7" ht="12.75" customHeight="1">
      <c r="A17" s="45" t="s">
        <v>8</v>
      </c>
      <c r="B17" s="47">
        <v>43</v>
      </c>
      <c r="C17" s="47" t="s">
        <v>55</v>
      </c>
      <c r="D17" s="47" t="s">
        <v>55</v>
      </c>
      <c r="E17" s="47">
        <v>61.75</v>
      </c>
      <c r="F17" s="48" t="s">
        <v>55</v>
      </c>
      <c r="G17" s="45"/>
    </row>
    <row r="18" spans="1:7" ht="12.75" customHeight="1">
      <c r="A18" s="45" t="s">
        <v>151</v>
      </c>
      <c r="B18" s="47">
        <v>50</v>
      </c>
      <c r="C18" s="47">
        <v>50</v>
      </c>
      <c r="D18" s="47">
        <v>0</v>
      </c>
      <c r="E18" s="47">
        <v>50</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45</v>
      </c>
      <c r="C20" s="47">
        <v>45</v>
      </c>
      <c r="D20" s="47">
        <v>0</v>
      </c>
      <c r="E20" s="47">
        <v>45</v>
      </c>
      <c r="F20" s="52" t="s">
        <v>54</v>
      </c>
      <c r="G20" s="45"/>
    </row>
    <row r="21" spans="1:7" ht="13">
      <c r="A21" s="45" t="s">
        <v>78</v>
      </c>
      <c r="B21" s="47" t="s">
        <v>55</v>
      </c>
      <c r="C21" s="47" t="s">
        <v>55</v>
      </c>
      <c r="D21" s="47" t="s">
        <v>55</v>
      </c>
      <c r="E21" s="47" t="s">
        <v>55</v>
      </c>
      <c r="F21" s="52" t="s">
        <v>55</v>
      </c>
      <c r="G21" s="45"/>
    </row>
    <row r="22" spans="1:7" ht="13">
      <c r="A22" s="45" t="s">
        <v>9</v>
      </c>
      <c r="B22" s="47" t="s">
        <v>55</v>
      </c>
      <c r="C22" s="47" t="s">
        <v>55</v>
      </c>
      <c r="D22" s="47" t="s">
        <v>55</v>
      </c>
      <c r="E22" s="47" t="s">
        <v>55</v>
      </c>
      <c r="F22" s="52" t="s">
        <v>55</v>
      </c>
      <c r="G22" s="45"/>
    </row>
    <row r="23" spans="1:7" ht="13">
      <c r="A23" s="53" t="s">
        <v>10</v>
      </c>
      <c r="B23" s="47">
        <v>50</v>
      </c>
      <c r="C23" s="47">
        <v>50</v>
      </c>
      <c r="D23" s="47">
        <v>0</v>
      </c>
      <c r="E23" s="47">
        <v>50</v>
      </c>
      <c r="F23" s="52" t="s">
        <v>1</v>
      </c>
      <c r="G23" s="53"/>
    </row>
    <row r="24" spans="1:7" ht="15">
      <c r="A24" s="45" t="s">
        <v>153</v>
      </c>
      <c r="B24" s="47" t="s">
        <v>72</v>
      </c>
      <c r="C24" s="47">
        <v>46.4</v>
      </c>
      <c r="D24" s="47">
        <v>0</v>
      </c>
      <c r="E24" s="47">
        <v>46.4</v>
      </c>
      <c r="F24" s="52" t="s">
        <v>3</v>
      </c>
      <c r="G24" s="45"/>
    </row>
    <row r="25" spans="1:7" ht="13">
      <c r="A25" s="45" t="s">
        <v>11</v>
      </c>
      <c r="B25" s="47">
        <v>43.3</v>
      </c>
      <c r="C25" s="47" t="s">
        <v>55</v>
      </c>
      <c r="D25" s="47" t="s">
        <v>65</v>
      </c>
      <c r="E25" s="47" t="s">
        <v>55</v>
      </c>
      <c r="F25" s="52" t="s">
        <v>1</v>
      </c>
      <c r="G25" s="45"/>
    </row>
    <row r="26" spans="1:7" ht="13">
      <c r="A26" s="45" t="s">
        <v>12</v>
      </c>
      <c r="B26" s="47" t="s">
        <v>55</v>
      </c>
      <c r="C26" s="47" t="s">
        <v>55</v>
      </c>
      <c r="D26" s="47" t="s">
        <v>55</v>
      </c>
      <c r="E26" s="47" t="s">
        <v>55</v>
      </c>
      <c r="F26" s="52" t="s">
        <v>55</v>
      </c>
      <c r="G26" s="45"/>
    </row>
    <row r="27" spans="1:7" ht="12.75" customHeight="1">
      <c r="A27" s="45" t="s">
        <v>13</v>
      </c>
      <c r="B27" s="54" t="s">
        <v>91</v>
      </c>
      <c r="C27" s="47" t="s">
        <v>55</v>
      </c>
      <c r="D27" s="47" t="s">
        <v>55</v>
      </c>
      <c r="E27" s="47" t="s">
        <v>55</v>
      </c>
      <c r="F27" s="52" t="s">
        <v>55</v>
      </c>
      <c r="G27" s="45"/>
    </row>
    <row r="28" spans="1:7" ht="15">
      <c r="A28" s="45" t="s">
        <v>154</v>
      </c>
      <c r="B28" s="47">
        <v>42</v>
      </c>
      <c r="C28" s="47">
        <v>42</v>
      </c>
      <c r="D28" s="47">
        <v>0</v>
      </c>
      <c r="E28" s="47">
        <v>42</v>
      </c>
      <c r="F28" s="52" t="s">
        <v>1</v>
      </c>
      <c r="G28" s="45"/>
    </row>
    <row r="29" spans="1:7" ht="13.5" customHeight="1">
      <c r="A29" s="45" t="s">
        <v>15</v>
      </c>
      <c r="B29" s="47">
        <v>43</v>
      </c>
      <c r="C29" s="47">
        <v>43</v>
      </c>
      <c r="D29" s="47">
        <v>0</v>
      </c>
      <c r="E29" s="47">
        <v>43</v>
      </c>
      <c r="F29" s="52" t="s">
        <v>3</v>
      </c>
      <c r="G29" s="45"/>
    </row>
    <row r="30" spans="1:7" ht="13.5" customHeight="1">
      <c r="A30" s="45" t="s">
        <v>155</v>
      </c>
      <c r="B30" s="47">
        <v>45</v>
      </c>
      <c r="C30" s="47">
        <v>45</v>
      </c>
      <c r="D30" s="47">
        <v>0</v>
      </c>
      <c r="E30" s="47">
        <v>45</v>
      </c>
      <c r="F30" s="52" t="s">
        <v>3</v>
      </c>
      <c r="G30" s="45"/>
    </row>
    <row r="31" spans="1:7" ht="13">
      <c r="A31" s="45" t="s">
        <v>16</v>
      </c>
      <c r="B31" s="47">
        <v>29.8</v>
      </c>
      <c r="C31" s="47">
        <v>29.8</v>
      </c>
      <c r="D31" s="47">
        <v>21</v>
      </c>
      <c r="E31" s="47">
        <v>50.8</v>
      </c>
      <c r="F31" s="52" t="s">
        <v>1</v>
      </c>
      <c r="G31" s="45"/>
    </row>
    <row r="32" spans="1:7" ht="13">
      <c r="A32" s="45" t="s">
        <v>33</v>
      </c>
      <c r="B32" s="47" t="s">
        <v>55</v>
      </c>
      <c r="C32" s="47" t="s">
        <v>55</v>
      </c>
      <c r="D32" s="47" t="s">
        <v>55</v>
      </c>
      <c r="E32" s="47" t="s">
        <v>55</v>
      </c>
      <c r="F32" s="52" t="s">
        <v>55</v>
      </c>
      <c r="G32" s="45"/>
    </row>
    <row r="33" spans="1:7" ht="12.75" customHeight="1">
      <c r="A33" s="45" t="s">
        <v>17</v>
      </c>
      <c r="B33" s="47" t="s">
        <v>94</v>
      </c>
      <c r="C33" s="47" t="s">
        <v>93</v>
      </c>
      <c r="D33" s="47">
        <v>4</v>
      </c>
      <c r="E33" s="58">
        <v>55.12</v>
      </c>
      <c r="F33" s="52" t="s">
        <v>1</v>
      </c>
      <c r="G33" s="45"/>
    </row>
    <row r="34" spans="1:7" ht="12.75" customHeight="1">
      <c r="A34" s="45" t="s">
        <v>18</v>
      </c>
      <c r="B34" s="47" t="s">
        <v>60</v>
      </c>
      <c r="C34" s="47" t="s">
        <v>60</v>
      </c>
      <c r="D34" s="47" t="s">
        <v>60</v>
      </c>
      <c r="E34" s="47" t="s">
        <v>60</v>
      </c>
      <c r="F34" s="48" t="s">
        <v>60</v>
      </c>
      <c r="G34" s="45"/>
    </row>
    <row r="35" spans="1:7" ht="13">
      <c r="A35" s="45" t="s">
        <v>19</v>
      </c>
      <c r="B35" s="47">
        <v>35</v>
      </c>
      <c r="C35" s="47">
        <v>35</v>
      </c>
      <c r="D35" s="47">
        <v>0</v>
      </c>
      <c r="E35" s="47">
        <v>35</v>
      </c>
      <c r="F35" s="52" t="s">
        <v>54</v>
      </c>
      <c r="G35" s="45"/>
    </row>
    <row r="36" spans="1:7" ht="15">
      <c r="A36" s="45" t="s">
        <v>156</v>
      </c>
      <c r="B36" s="47">
        <v>52</v>
      </c>
      <c r="C36" s="47">
        <v>52</v>
      </c>
      <c r="D36" s="47" t="s">
        <v>60</v>
      </c>
      <c r="E36" s="47">
        <v>56.6</v>
      </c>
      <c r="F36" s="52" t="s">
        <v>3</v>
      </c>
      <c r="G36" s="45"/>
    </row>
    <row r="37" spans="1:7" ht="15">
      <c r="A37" s="45" t="s">
        <v>157</v>
      </c>
      <c r="B37" s="47">
        <v>9.8000000000000007</v>
      </c>
      <c r="C37" s="55">
        <v>6.5791202185792343</v>
      </c>
      <c r="D37" s="56">
        <v>26.286999999999999</v>
      </c>
      <c r="E37" s="55">
        <v>32.866120218579233</v>
      </c>
      <c r="F37" s="52" t="s">
        <v>3</v>
      </c>
      <c r="G37" s="57"/>
    </row>
    <row r="38" spans="1:7" ht="13.5" customHeight="1">
      <c r="A38" s="45" t="s">
        <v>21</v>
      </c>
      <c r="B38" s="47" t="s">
        <v>55</v>
      </c>
      <c r="C38" s="47" t="s">
        <v>55</v>
      </c>
      <c r="D38" s="47" t="s">
        <v>55</v>
      </c>
      <c r="E38" s="47" t="s">
        <v>55</v>
      </c>
      <c r="F38" s="52" t="s">
        <v>55</v>
      </c>
      <c r="G38" s="45"/>
    </row>
    <row r="39" spans="1:7" ht="15">
      <c r="A39" s="45" t="s">
        <v>158</v>
      </c>
      <c r="B39" s="47">
        <v>45</v>
      </c>
      <c r="C39" s="47">
        <v>45</v>
      </c>
      <c r="D39" s="47">
        <v>0</v>
      </c>
      <c r="E39" s="47">
        <v>45</v>
      </c>
      <c r="F39" s="52" t="s">
        <v>1</v>
      </c>
      <c r="G39" s="45"/>
    </row>
    <row r="40" spans="1:7" ht="12.75" customHeight="1">
      <c r="A40" s="45" t="s">
        <v>159</v>
      </c>
      <c r="B40" s="47">
        <v>46</v>
      </c>
      <c r="C40" s="47">
        <v>42.775399999999998</v>
      </c>
      <c r="D40" s="47">
        <v>7.01</v>
      </c>
      <c r="E40" s="47">
        <v>49.785399999999996</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3" priority="1" stopIfTrue="1" operator="equal">
      <formula>0</formula>
    </cfRule>
  </conditionalFormatting>
  <printOptions horizontalCentered="1" verticalCentered="1"/>
  <pageMargins left="0.25" right="0.25" top="0.75" bottom="0.75" header="0.3" footer="0.3"/>
  <pageSetup paperSize="9" scale="7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26"/>
  <sheetViews>
    <sheetView showGridLines="0" topLeftCell="A4" zoomScaleNormal="100" workbookViewId="0">
      <selection activeCell="A16" sqref="A16"/>
    </sheetView>
  </sheetViews>
  <sheetFormatPr defaultColWidth="9.08984375" defaultRowHeight="12.75" customHeight="1"/>
  <cols>
    <col min="1" max="1" width="18.08984375" style="4" customWidth="1"/>
    <col min="2" max="3" width="16.6328125" style="2" customWidth="1"/>
    <col min="4" max="4" width="16.6328125" style="3" customWidth="1"/>
    <col min="5" max="6" width="16.6328125" style="2" customWidth="1"/>
    <col min="7" max="9" width="9.08984375" style="4"/>
    <col min="10" max="10" width="14.90625" style="4" customWidth="1"/>
    <col min="11" max="11" width="9.08984375" style="4"/>
    <col min="12" max="12" width="9" style="4" bestFit="1" customWidth="1"/>
    <col min="13" max="13" width="4.54296875" style="4" bestFit="1" customWidth="1"/>
    <col min="14" max="14" width="9" style="4" bestFit="1" customWidth="1"/>
    <col min="15" max="16384" width="9.08984375" style="4"/>
  </cols>
  <sheetData>
    <row r="1" spans="1:19" ht="12.75" customHeight="1">
      <c r="A1" s="1">
        <v>43684</v>
      </c>
    </row>
    <row r="2" spans="1:19" ht="12.75" customHeight="1">
      <c r="A2" s="5" t="s">
        <v>262</v>
      </c>
      <c r="B2" s="6"/>
      <c r="C2" s="6"/>
      <c r="D2" s="7"/>
      <c r="E2" s="6"/>
      <c r="F2" s="6"/>
      <c r="S2" s="8"/>
    </row>
    <row r="3" spans="1:19" ht="12.75" customHeight="1">
      <c r="S3" s="8"/>
    </row>
    <row r="4" spans="1:19" ht="12.75" customHeight="1">
      <c r="A4" s="136" t="s">
        <v>0</v>
      </c>
      <c r="B4" s="133" t="s">
        <v>105</v>
      </c>
      <c r="C4" s="133" t="s">
        <v>106</v>
      </c>
      <c r="D4" s="138" t="s">
        <v>107</v>
      </c>
      <c r="E4" s="133" t="s">
        <v>108</v>
      </c>
      <c r="F4" s="133" t="s">
        <v>109</v>
      </c>
      <c r="S4" s="8"/>
    </row>
    <row r="5" spans="1:19" ht="12.75" customHeight="1">
      <c r="A5" s="136"/>
      <c r="B5" s="134"/>
      <c r="C5" s="134"/>
      <c r="D5" s="139"/>
      <c r="E5" s="134"/>
      <c r="F5" s="134"/>
      <c r="S5" s="8"/>
    </row>
    <row r="6" spans="1:19" ht="12.75" customHeight="1">
      <c r="A6" s="136"/>
      <c r="B6" s="134"/>
      <c r="C6" s="134"/>
      <c r="D6" s="139"/>
      <c r="E6" s="134"/>
      <c r="F6" s="134"/>
      <c r="S6" s="8"/>
    </row>
    <row r="7" spans="1:19" ht="12.75" customHeight="1">
      <c r="A7" s="136"/>
      <c r="B7" s="134"/>
      <c r="C7" s="134"/>
      <c r="D7" s="139"/>
      <c r="E7" s="134"/>
      <c r="F7" s="134"/>
      <c r="S7" s="8"/>
    </row>
    <row r="8" spans="1:19" ht="12.75" customHeight="1">
      <c r="A8" s="136"/>
      <c r="B8" s="134"/>
      <c r="C8" s="134"/>
      <c r="D8" s="139"/>
      <c r="E8" s="134"/>
      <c r="F8" s="134"/>
      <c r="S8" s="8"/>
    </row>
    <row r="9" spans="1:19" ht="12.75" customHeight="1" thickBot="1">
      <c r="A9" s="137"/>
      <c r="B9" s="135"/>
      <c r="C9" s="135"/>
      <c r="D9" s="140"/>
      <c r="E9" s="135"/>
      <c r="F9" s="135"/>
      <c r="S9" s="8"/>
    </row>
    <row r="10" spans="1:19" ht="12.75" customHeight="1">
      <c r="A10" s="11"/>
      <c r="B10" s="93"/>
      <c r="C10" s="93"/>
      <c r="D10" s="94"/>
      <c r="E10" s="93"/>
      <c r="F10" s="93"/>
      <c r="S10" s="8"/>
    </row>
    <row r="11" spans="1:19" ht="12.75" customHeight="1">
      <c r="A11" s="15" t="s">
        <v>130</v>
      </c>
      <c r="B11" s="16">
        <v>30</v>
      </c>
      <c r="C11" s="17">
        <v>30</v>
      </c>
      <c r="D11" s="18"/>
      <c r="E11" s="17">
        <v>30</v>
      </c>
      <c r="F11" s="16" t="s">
        <v>1</v>
      </c>
      <c r="S11" s="8"/>
    </row>
    <row r="12" spans="1:19" ht="12.75" customHeight="1">
      <c r="A12" s="15" t="s">
        <v>2</v>
      </c>
      <c r="B12" s="16">
        <v>25</v>
      </c>
      <c r="C12" s="17">
        <v>25</v>
      </c>
      <c r="D12" s="18"/>
      <c r="E12" s="17">
        <v>25</v>
      </c>
      <c r="F12" s="16" t="s">
        <v>3</v>
      </c>
      <c r="S12" s="8"/>
    </row>
    <row r="13" spans="1:19" ht="12.75" customHeight="1">
      <c r="A13" s="15" t="s">
        <v>131</v>
      </c>
      <c r="B13" s="16">
        <v>29</v>
      </c>
      <c r="C13" s="17">
        <v>29.58</v>
      </c>
      <c r="D13" s="18"/>
      <c r="E13" s="17">
        <v>29.58</v>
      </c>
      <c r="F13" s="16" t="s">
        <v>1</v>
      </c>
      <c r="S13" s="8"/>
    </row>
    <row r="14" spans="1:19" ht="12.75" customHeight="1">
      <c r="A14" s="15" t="s">
        <v>5</v>
      </c>
      <c r="B14" s="16">
        <v>15</v>
      </c>
      <c r="C14" s="17">
        <v>15</v>
      </c>
      <c r="D14" s="17">
        <v>11.8</v>
      </c>
      <c r="E14" s="17">
        <v>26.8</v>
      </c>
      <c r="F14" s="16" t="s">
        <v>3</v>
      </c>
    </row>
    <row r="15" spans="1:19" ht="12.75" customHeight="1">
      <c r="A15" s="15" t="s">
        <v>132</v>
      </c>
      <c r="B15" s="16">
        <v>25</v>
      </c>
      <c r="C15" s="17">
        <v>25</v>
      </c>
      <c r="D15" s="17"/>
      <c r="E15" s="17">
        <v>25</v>
      </c>
      <c r="F15" s="16" t="s">
        <v>1</v>
      </c>
    </row>
    <row r="16" spans="1:19" ht="12.75" customHeight="1">
      <c r="A16" s="15" t="s">
        <v>6</v>
      </c>
      <c r="B16" s="16">
        <v>19</v>
      </c>
      <c r="C16" s="16">
        <v>19</v>
      </c>
      <c r="D16" s="16"/>
      <c r="E16" s="16">
        <v>19</v>
      </c>
      <c r="F16" s="16" t="s">
        <v>1</v>
      </c>
      <c r="G16" s="19"/>
    </row>
    <row r="17" spans="1:6" ht="12.75" customHeight="1">
      <c r="A17" s="15" t="s">
        <v>7</v>
      </c>
      <c r="B17" s="16">
        <v>22</v>
      </c>
      <c r="C17" s="17">
        <v>22</v>
      </c>
      <c r="D17" s="17"/>
      <c r="E17" s="17">
        <v>22</v>
      </c>
      <c r="F17" s="16" t="s">
        <v>3</v>
      </c>
    </row>
    <row r="18" spans="1:6" ht="12.75" customHeight="1">
      <c r="A18" s="15" t="s">
        <v>133</v>
      </c>
      <c r="B18" s="16">
        <v>20</v>
      </c>
      <c r="C18" s="17">
        <v>20</v>
      </c>
      <c r="D18" s="17"/>
      <c r="E18" s="17">
        <v>20</v>
      </c>
      <c r="F18" s="16" t="s">
        <v>3</v>
      </c>
    </row>
    <row r="19" spans="1:6" ht="12.75" customHeight="1">
      <c r="A19" s="15" t="s">
        <v>8</v>
      </c>
      <c r="B19" s="16">
        <v>20</v>
      </c>
      <c r="C19" s="17">
        <v>20</v>
      </c>
      <c r="D19" s="17"/>
      <c r="E19" s="17">
        <v>20</v>
      </c>
      <c r="F19" s="16" t="s">
        <v>3</v>
      </c>
    </row>
    <row r="20" spans="1:6" ht="12.75" customHeight="1">
      <c r="A20" s="15" t="s">
        <v>134</v>
      </c>
      <c r="B20" s="16">
        <v>32.023000000000003</v>
      </c>
      <c r="C20" s="17">
        <v>32.023000000000003</v>
      </c>
      <c r="D20" s="17"/>
      <c r="E20" s="17">
        <v>32.023000000000003</v>
      </c>
      <c r="F20" s="16" t="s">
        <v>1</v>
      </c>
    </row>
    <row r="21" spans="1:6" ht="12.75" customHeight="1">
      <c r="A21" s="15" t="s">
        <v>135</v>
      </c>
      <c r="B21" s="16">
        <v>15.824999999999999</v>
      </c>
      <c r="C21" s="17">
        <v>15.824999999999999</v>
      </c>
      <c r="D21" s="17">
        <v>14.064263</v>
      </c>
      <c r="E21" s="17">
        <v>29.889263</v>
      </c>
      <c r="F21" s="16" t="s">
        <v>3</v>
      </c>
    </row>
    <row r="22" spans="1:6" ht="12.75" customHeight="1">
      <c r="A22" s="15" t="s">
        <v>29</v>
      </c>
      <c r="B22" s="16">
        <v>28</v>
      </c>
      <c r="C22" s="17">
        <v>28</v>
      </c>
      <c r="D22" s="17"/>
      <c r="E22" s="17">
        <v>28</v>
      </c>
      <c r="F22" s="16" t="s">
        <v>1</v>
      </c>
    </row>
    <row r="23" spans="1:6" ht="12.75" customHeight="1">
      <c r="A23" s="15" t="s">
        <v>136</v>
      </c>
      <c r="B23" s="16">
        <v>9</v>
      </c>
      <c r="C23" s="17">
        <v>9</v>
      </c>
      <c r="D23" s="17"/>
      <c r="E23" s="17">
        <v>9</v>
      </c>
      <c r="F23" s="16" t="s">
        <v>3</v>
      </c>
    </row>
    <row r="24" spans="1:6" ht="12.75" customHeight="1">
      <c r="A24" s="15" t="s">
        <v>137</v>
      </c>
      <c r="B24" s="16">
        <v>20</v>
      </c>
      <c r="C24" s="17">
        <v>20</v>
      </c>
      <c r="D24" s="17"/>
      <c r="E24" s="17">
        <v>20</v>
      </c>
      <c r="F24" s="16" t="s">
        <v>1</v>
      </c>
    </row>
    <row r="25" spans="1:6" ht="12.75" customHeight="1">
      <c r="A25" s="15" t="s">
        <v>10</v>
      </c>
      <c r="B25" s="16">
        <v>12.5</v>
      </c>
      <c r="C25" s="17">
        <v>12.5</v>
      </c>
      <c r="D25" s="17"/>
      <c r="E25" s="17">
        <v>12.5</v>
      </c>
      <c r="F25" s="16" t="s">
        <v>1</v>
      </c>
    </row>
    <row r="26" spans="1:6" s="19" customFormat="1" ht="12.75" customHeight="1">
      <c r="A26" s="15" t="s">
        <v>138</v>
      </c>
      <c r="B26" s="16">
        <v>23</v>
      </c>
      <c r="C26" s="16">
        <v>23</v>
      </c>
      <c r="D26" s="17">
        <v>0</v>
      </c>
      <c r="E26" s="16">
        <v>23</v>
      </c>
      <c r="F26" s="16" t="s">
        <v>1</v>
      </c>
    </row>
    <row r="27" spans="1:6" ht="12.75" customHeight="1">
      <c r="A27" s="15" t="s">
        <v>140</v>
      </c>
      <c r="B27" s="16">
        <v>24</v>
      </c>
      <c r="C27" s="17">
        <v>23.906400000000001</v>
      </c>
      <c r="D27" s="17">
        <v>3.9</v>
      </c>
      <c r="E27" s="17">
        <v>27.8064</v>
      </c>
      <c r="F27" s="16" t="s">
        <v>3</v>
      </c>
    </row>
    <row r="28" spans="1:6" ht="12.75" customHeight="1">
      <c r="A28" s="15" t="s">
        <v>139</v>
      </c>
      <c r="B28" s="16">
        <v>23.2</v>
      </c>
      <c r="C28" s="17">
        <v>22.39</v>
      </c>
      <c r="D28" s="17">
        <v>7.35</v>
      </c>
      <c r="E28" s="17">
        <v>29.74</v>
      </c>
      <c r="F28" s="16" t="s">
        <v>1</v>
      </c>
    </row>
    <row r="29" spans="1:6" ht="12.75" customHeight="1">
      <c r="A29" s="15" t="s">
        <v>12</v>
      </c>
      <c r="B29" s="16">
        <v>25</v>
      </c>
      <c r="C29" s="17">
        <v>25</v>
      </c>
      <c r="D29" s="17">
        <v>2.5</v>
      </c>
      <c r="E29" s="17">
        <v>27.5</v>
      </c>
      <c r="F29" s="16" t="s">
        <v>1</v>
      </c>
    </row>
    <row r="30" spans="1:6" ht="12.75" customHeight="1">
      <c r="A30" s="15" t="s">
        <v>249</v>
      </c>
      <c r="B30" s="16">
        <v>20</v>
      </c>
      <c r="C30" s="17">
        <v>20</v>
      </c>
      <c r="D30" s="17"/>
      <c r="E30" s="17">
        <v>20</v>
      </c>
      <c r="F30" s="16" t="s">
        <v>3</v>
      </c>
    </row>
    <row r="31" spans="1:6" ht="12.75" customHeight="1">
      <c r="A31" s="15" t="s">
        <v>259</v>
      </c>
      <c r="B31" s="16">
        <v>15</v>
      </c>
      <c r="C31" s="17">
        <v>15</v>
      </c>
      <c r="D31" s="17"/>
      <c r="E31" s="17">
        <v>15</v>
      </c>
      <c r="F31" s="16"/>
    </row>
    <row r="32" spans="1:6" ht="12.75" customHeight="1">
      <c r="A32" s="15" t="s">
        <v>141</v>
      </c>
      <c r="B32" s="16">
        <v>18.190000000000001</v>
      </c>
      <c r="C32" s="17">
        <v>18.190000000000001</v>
      </c>
      <c r="D32" s="17">
        <v>6.75</v>
      </c>
      <c r="E32" s="17">
        <v>24.94</v>
      </c>
      <c r="F32" s="16" t="s">
        <v>3</v>
      </c>
    </row>
    <row r="33" spans="1:6" ht="12.75" customHeight="1">
      <c r="A33" s="15" t="s">
        <v>49</v>
      </c>
      <c r="B33" s="16">
        <v>30</v>
      </c>
      <c r="C33" s="17">
        <v>30</v>
      </c>
      <c r="D33" s="17"/>
      <c r="E33" s="17">
        <v>30</v>
      </c>
      <c r="F33" s="16" t="s">
        <v>3</v>
      </c>
    </row>
    <row r="34" spans="1:6" ht="12.75" customHeight="1">
      <c r="A34" s="15" t="s">
        <v>142</v>
      </c>
      <c r="B34" s="16">
        <v>25</v>
      </c>
      <c r="C34" s="17">
        <v>25</v>
      </c>
      <c r="D34" s="17"/>
      <c r="E34" s="17">
        <v>25</v>
      </c>
      <c r="F34" s="16" t="s">
        <v>1</v>
      </c>
    </row>
    <row r="35" spans="1:6" ht="12.75" customHeight="1">
      <c r="A35" s="15" t="s">
        <v>143</v>
      </c>
      <c r="B35" s="16">
        <v>28</v>
      </c>
      <c r="C35" s="17">
        <v>28</v>
      </c>
      <c r="D35" s="17"/>
      <c r="E35" s="17">
        <v>28</v>
      </c>
      <c r="F35" s="16" t="s">
        <v>3</v>
      </c>
    </row>
    <row r="36" spans="1:6" ht="12.75" customHeight="1">
      <c r="A36" s="15" t="s">
        <v>16</v>
      </c>
      <c r="B36" s="16">
        <v>22</v>
      </c>
      <c r="C36" s="17">
        <v>22</v>
      </c>
      <c r="D36" s="17"/>
      <c r="E36" s="17">
        <v>22</v>
      </c>
      <c r="F36" s="16" t="s">
        <v>3</v>
      </c>
    </row>
    <row r="37" spans="1:6" ht="12.75" customHeight="1">
      <c r="A37" s="15" t="s">
        <v>144</v>
      </c>
      <c r="B37" s="16">
        <v>19</v>
      </c>
      <c r="C37" s="17">
        <v>19</v>
      </c>
      <c r="D37" s="17"/>
      <c r="E37" s="17">
        <v>19</v>
      </c>
      <c r="F37" s="16" t="s">
        <v>3</v>
      </c>
    </row>
    <row r="38" spans="1:6" ht="12.75" customHeight="1">
      <c r="A38" s="15" t="s">
        <v>145</v>
      </c>
      <c r="B38" s="16">
        <v>30</v>
      </c>
      <c r="C38" s="17">
        <v>30</v>
      </c>
      <c r="D38" s="17">
        <v>1.5</v>
      </c>
      <c r="E38" s="17">
        <v>31.5</v>
      </c>
      <c r="F38" s="16" t="s">
        <v>3</v>
      </c>
    </row>
    <row r="39" spans="1:6" ht="12.75" customHeight="1">
      <c r="A39" s="15" t="s">
        <v>260</v>
      </c>
      <c r="B39" s="16">
        <v>21</v>
      </c>
      <c r="C39" s="17">
        <v>21</v>
      </c>
      <c r="D39" s="17"/>
      <c r="E39" s="17">
        <v>21</v>
      </c>
      <c r="F39" s="16" t="s">
        <v>3</v>
      </c>
    </row>
    <row r="40" spans="1:6" ht="12.75" customHeight="1">
      <c r="A40" s="15" t="s">
        <v>261</v>
      </c>
      <c r="B40" s="16">
        <v>19</v>
      </c>
      <c r="C40" s="17">
        <v>19</v>
      </c>
      <c r="D40" s="17"/>
      <c r="E40" s="17">
        <v>19</v>
      </c>
      <c r="F40" s="16" t="s">
        <v>3</v>
      </c>
    </row>
    <row r="41" spans="1:6" ht="12.75" customHeight="1">
      <c r="A41" s="15" t="s">
        <v>19</v>
      </c>
      <c r="B41" s="16">
        <v>25</v>
      </c>
      <c r="C41" s="17">
        <v>25</v>
      </c>
      <c r="D41" s="17"/>
      <c r="E41" s="17">
        <v>25</v>
      </c>
      <c r="F41" s="16" t="s">
        <v>3</v>
      </c>
    </row>
    <row r="42" spans="1:6" ht="12.75" customHeight="1">
      <c r="A42" s="15" t="s">
        <v>20</v>
      </c>
      <c r="B42" s="16">
        <v>21.4</v>
      </c>
      <c r="C42" s="17">
        <v>21.4</v>
      </c>
      <c r="D42" s="17"/>
      <c r="E42" s="17">
        <v>21.4</v>
      </c>
      <c r="F42" s="16" t="s">
        <v>3</v>
      </c>
    </row>
    <row r="43" spans="1:6" ht="12.75" customHeight="1">
      <c r="A43" s="15" t="s">
        <v>146</v>
      </c>
      <c r="B43" s="16">
        <v>8.5</v>
      </c>
      <c r="C43" s="17">
        <v>6.7023710000000003</v>
      </c>
      <c r="D43" s="18">
        <v>14.446211</v>
      </c>
      <c r="E43" s="17">
        <v>21.148581</v>
      </c>
      <c r="F43" s="16" t="s">
        <v>3</v>
      </c>
    </row>
    <row r="44" spans="1:6" ht="12.75" customHeight="1">
      <c r="A44" s="15" t="s">
        <v>254</v>
      </c>
      <c r="B44" s="21">
        <v>22</v>
      </c>
      <c r="C44" s="22">
        <v>22</v>
      </c>
      <c r="D44" s="22"/>
      <c r="E44" s="22">
        <v>22</v>
      </c>
      <c r="F44" s="21" t="s">
        <v>3</v>
      </c>
    </row>
    <row r="45" spans="1:6" ht="12.75" customHeight="1">
      <c r="A45" s="20" t="s">
        <v>147</v>
      </c>
      <c r="B45" s="21">
        <v>19</v>
      </c>
      <c r="C45" s="22">
        <v>19</v>
      </c>
      <c r="D45" s="22"/>
      <c r="E45" s="22">
        <v>19</v>
      </c>
      <c r="F45" s="21" t="s">
        <v>1</v>
      </c>
    </row>
    <row r="46" spans="1:6" ht="12.75" customHeight="1">
      <c r="A46" s="20" t="s">
        <v>148</v>
      </c>
      <c r="B46" s="21">
        <v>21</v>
      </c>
      <c r="C46" s="22">
        <v>19.701152</v>
      </c>
      <c r="D46" s="22">
        <v>6.1849889999999998</v>
      </c>
      <c r="E46" s="22">
        <v>25.886140999999999</v>
      </c>
      <c r="F46" s="21" t="s">
        <v>3</v>
      </c>
    </row>
    <row r="47" spans="1:6" ht="12.75" customHeight="1" thickBot="1">
      <c r="A47" s="23"/>
      <c r="B47" s="24"/>
      <c r="C47" s="25"/>
      <c r="D47" s="25"/>
      <c r="E47" s="25"/>
      <c r="F47" s="24"/>
    </row>
    <row r="48" spans="1:6" ht="12.75" customHeight="1">
      <c r="A48" s="20"/>
      <c r="B48" s="21"/>
      <c r="C48" s="22"/>
      <c r="D48" s="22"/>
      <c r="E48" s="22"/>
      <c r="F48" s="21"/>
    </row>
    <row r="49" spans="1:6" s="29" customFormat="1" ht="12.75" customHeight="1">
      <c r="A49" s="26"/>
      <c r="B49" s="27"/>
      <c r="C49" s="27"/>
      <c r="D49" s="28"/>
      <c r="E49" s="27"/>
      <c r="F49" s="27"/>
    </row>
    <row r="50" spans="1:6" s="29" customFormat="1" ht="12.75" customHeight="1">
      <c r="A50" s="30"/>
      <c r="B50" s="31"/>
      <c r="C50" s="27"/>
      <c r="D50" s="28"/>
      <c r="E50" s="27"/>
      <c r="F50" s="27"/>
    </row>
    <row r="51" spans="1:6" s="29" customFormat="1" ht="12.75" customHeight="1">
      <c r="A51" s="26"/>
      <c r="B51" s="27"/>
      <c r="C51" s="27"/>
      <c r="D51" s="28"/>
      <c r="E51" s="27"/>
      <c r="F51" s="27"/>
    </row>
    <row r="52" spans="1:6" s="29" customFormat="1" ht="12.75" customHeight="1">
      <c r="A52" s="26"/>
      <c r="B52" s="27"/>
      <c r="C52" s="27"/>
      <c r="D52" s="28"/>
      <c r="E52" s="27"/>
      <c r="F52" s="27"/>
    </row>
    <row r="53" spans="1:6" s="33" customFormat="1" ht="12" customHeight="1">
      <c r="A53" s="32"/>
      <c r="B53" s="32"/>
      <c r="C53" s="32"/>
      <c r="D53" s="32"/>
      <c r="E53" s="32"/>
      <c r="F53" s="32"/>
    </row>
    <row r="54" spans="1:6" s="33" customFormat="1" ht="12" customHeight="1">
      <c r="A54" s="32"/>
      <c r="B54" s="32"/>
      <c r="C54" s="32"/>
      <c r="D54" s="32"/>
      <c r="E54" s="32"/>
      <c r="F54" s="32"/>
    </row>
    <row r="55" spans="1:6" s="33" customFormat="1" ht="12" customHeight="1">
      <c r="A55" s="32"/>
      <c r="B55" s="32"/>
      <c r="C55" s="32"/>
      <c r="D55" s="32"/>
      <c r="E55" s="32"/>
      <c r="F55" s="32"/>
    </row>
    <row r="56" spans="1:6" s="33" customFormat="1" ht="12" customHeight="1">
      <c r="A56" s="32"/>
      <c r="B56" s="32"/>
      <c r="C56" s="32"/>
      <c r="D56" s="32"/>
      <c r="E56" s="32"/>
      <c r="F56" s="32"/>
    </row>
    <row r="57" spans="1:6" s="33" customFormat="1" ht="12" customHeight="1">
      <c r="A57" s="32"/>
      <c r="B57" s="32"/>
      <c r="C57" s="32"/>
      <c r="D57" s="32"/>
      <c r="E57" s="32"/>
      <c r="F57" s="32"/>
    </row>
    <row r="58" spans="1:6" s="33" customFormat="1" ht="12" customHeight="1">
      <c r="A58" s="32"/>
      <c r="B58" s="32"/>
      <c r="C58" s="32"/>
      <c r="D58" s="32"/>
      <c r="E58" s="32"/>
      <c r="F58" s="32"/>
    </row>
    <row r="59" spans="1:6" s="33" customFormat="1" ht="12" customHeight="1">
      <c r="A59" s="32"/>
      <c r="B59" s="32"/>
      <c r="C59" s="32"/>
      <c r="D59" s="32"/>
      <c r="E59" s="32"/>
      <c r="F59" s="32"/>
    </row>
    <row r="60" spans="1:6" s="33" customFormat="1" ht="12" customHeight="1">
      <c r="A60" s="32"/>
      <c r="B60" s="32"/>
      <c r="C60" s="32"/>
      <c r="D60" s="32"/>
      <c r="E60" s="32"/>
      <c r="F60" s="32"/>
    </row>
    <row r="61" spans="1:6" s="33" customFormat="1" ht="12" customHeight="1">
      <c r="A61" s="32"/>
      <c r="B61" s="32"/>
      <c r="C61" s="32"/>
      <c r="D61" s="32"/>
      <c r="E61" s="32"/>
      <c r="F61" s="32"/>
    </row>
    <row r="62" spans="1:6" s="33" customFormat="1" ht="12" customHeight="1">
      <c r="A62" s="32"/>
      <c r="B62" s="32"/>
      <c r="C62" s="32"/>
      <c r="D62" s="32"/>
      <c r="E62" s="32"/>
      <c r="F62" s="32"/>
    </row>
    <row r="63" spans="1:6" s="33" customFormat="1" ht="12" customHeight="1">
      <c r="A63" s="32"/>
      <c r="B63" s="32"/>
      <c r="C63" s="32"/>
      <c r="D63" s="32"/>
      <c r="E63" s="32"/>
      <c r="F63" s="32"/>
    </row>
    <row r="64" spans="1:6" s="33" customFormat="1" ht="12" customHeight="1">
      <c r="A64" s="32"/>
      <c r="B64" s="32"/>
      <c r="C64" s="32"/>
      <c r="D64" s="32"/>
      <c r="E64" s="32"/>
      <c r="F64" s="32"/>
    </row>
    <row r="65" spans="1:6" s="33" customFormat="1" ht="12" customHeight="1">
      <c r="A65" s="32"/>
      <c r="B65" s="32"/>
      <c r="C65" s="32"/>
      <c r="D65" s="32"/>
      <c r="E65" s="32"/>
      <c r="F65" s="32"/>
    </row>
    <row r="66" spans="1:6" s="33" customFormat="1" ht="12" customHeight="1">
      <c r="A66" s="32"/>
      <c r="B66" s="32"/>
      <c r="C66" s="32"/>
      <c r="D66" s="32"/>
      <c r="E66" s="32"/>
      <c r="F66" s="32"/>
    </row>
    <row r="67" spans="1:6" s="33" customFormat="1" ht="12" customHeight="1">
      <c r="A67" s="32"/>
      <c r="B67" s="32"/>
      <c r="C67" s="32"/>
      <c r="D67" s="32"/>
      <c r="E67" s="32"/>
      <c r="F67" s="32"/>
    </row>
    <row r="68" spans="1:6" s="33" customFormat="1" ht="12" customHeight="1">
      <c r="A68" s="32"/>
      <c r="B68" s="32"/>
      <c r="C68" s="32"/>
      <c r="D68" s="32"/>
      <c r="E68" s="32"/>
      <c r="F68" s="32"/>
    </row>
    <row r="69" spans="1:6" s="33" customFormat="1" ht="12" customHeight="1">
      <c r="A69" s="34"/>
      <c r="B69" s="34"/>
      <c r="C69" s="34"/>
      <c r="D69" s="34"/>
      <c r="E69" s="34"/>
      <c r="F69" s="34"/>
    </row>
    <row r="70" spans="1:6" s="29" customFormat="1" ht="12" customHeight="1">
      <c r="A70" s="26"/>
      <c r="B70" s="27"/>
      <c r="C70" s="27"/>
      <c r="D70" s="28"/>
      <c r="E70" s="27"/>
      <c r="F70" s="27"/>
    </row>
    <row r="71" spans="1:6" s="29" customFormat="1" ht="12" customHeight="1">
      <c r="A71" s="32"/>
      <c r="B71" s="35"/>
      <c r="C71" s="35"/>
      <c r="D71" s="35"/>
      <c r="E71" s="35"/>
      <c r="F71" s="35"/>
    </row>
    <row r="72" spans="1:6" s="29" customFormat="1" ht="12" customHeight="1">
      <c r="A72" s="32"/>
      <c r="B72" s="32"/>
      <c r="C72" s="32"/>
      <c r="D72" s="32"/>
      <c r="E72" s="32"/>
      <c r="F72" s="32"/>
    </row>
    <row r="73" spans="1:6" s="29" customFormat="1" ht="12" customHeight="1">
      <c r="A73" s="32"/>
      <c r="B73" s="32"/>
      <c r="C73" s="32"/>
      <c r="D73" s="32"/>
      <c r="E73" s="32"/>
      <c r="F73" s="32"/>
    </row>
    <row r="74" spans="1:6" s="29" customFormat="1" ht="12" customHeight="1">
      <c r="A74" s="32"/>
      <c r="B74" s="32"/>
      <c r="C74" s="32"/>
      <c r="D74" s="32"/>
      <c r="E74" s="32"/>
      <c r="F74" s="32"/>
    </row>
    <row r="75" spans="1:6" s="29" customFormat="1" ht="12" customHeight="1">
      <c r="A75" s="32"/>
      <c r="B75" s="32"/>
      <c r="C75" s="32"/>
      <c r="D75" s="32"/>
      <c r="E75" s="32"/>
      <c r="F75" s="32"/>
    </row>
    <row r="76" spans="1:6" s="29" customFormat="1" ht="12" customHeight="1">
      <c r="A76" s="32"/>
      <c r="B76" s="32"/>
      <c r="C76" s="32"/>
      <c r="D76" s="32"/>
      <c r="E76" s="32"/>
      <c r="F76" s="32"/>
    </row>
    <row r="77" spans="1:6" s="29" customFormat="1" ht="12" customHeight="1">
      <c r="A77" s="32"/>
      <c r="B77" s="35"/>
      <c r="C77" s="35"/>
      <c r="D77" s="35"/>
      <c r="E77" s="35"/>
      <c r="F77" s="35"/>
    </row>
    <row r="78" spans="1:6" s="29" customFormat="1" ht="12" customHeight="1">
      <c r="A78" s="32"/>
      <c r="B78" s="32"/>
      <c r="C78" s="32"/>
      <c r="D78" s="32"/>
      <c r="E78" s="32"/>
      <c r="F78" s="32"/>
    </row>
    <row r="79" spans="1:6" s="29" customFormat="1" ht="12" customHeight="1">
      <c r="A79" s="32"/>
      <c r="B79" s="32"/>
      <c r="C79" s="32"/>
      <c r="D79" s="32"/>
      <c r="E79" s="32"/>
      <c r="F79" s="32"/>
    </row>
    <row r="80" spans="1:6" s="29" customFormat="1" ht="12" customHeight="1">
      <c r="A80" s="32"/>
      <c r="B80" s="32"/>
      <c r="C80" s="32"/>
      <c r="D80" s="32"/>
      <c r="E80" s="32"/>
      <c r="F80" s="32"/>
    </row>
    <row r="81" spans="1:6" s="29" customFormat="1" ht="12" customHeight="1">
      <c r="A81" s="32"/>
      <c r="B81" s="32"/>
      <c r="C81" s="32"/>
      <c r="D81" s="32"/>
      <c r="E81" s="32"/>
      <c r="F81" s="32"/>
    </row>
    <row r="82" spans="1:6" s="29" customFormat="1" ht="12" customHeight="1">
      <c r="A82" s="32"/>
      <c r="B82" s="35"/>
      <c r="C82" s="35"/>
      <c r="D82" s="35"/>
      <c r="E82" s="35"/>
      <c r="F82" s="35"/>
    </row>
    <row r="83" spans="1:6" s="29" customFormat="1" ht="12" customHeight="1">
      <c r="A83" s="35"/>
      <c r="B83" s="35"/>
      <c r="C83" s="35"/>
      <c r="D83" s="35"/>
      <c r="E83" s="35"/>
      <c r="F83" s="35"/>
    </row>
    <row r="84" spans="1:6" s="29" customFormat="1" ht="12" customHeight="1">
      <c r="A84" s="35"/>
      <c r="B84" s="35"/>
      <c r="C84" s="35"/>
      <c r="D84" s="35"/>
      <c r="E84" s="35"/>
      <c r="F84" s="35"/>
    </row>
    <row r="85" spans="1:6" s="29" customFormat="1" ht="12" customHeight="1">
      <c r="A85" s="35"/>
      <c r="B85" s="35"/>
      <c r="C85" s="35"/>
      <c r="D85" s="35"/>
      <c r="E85" s="35"/>
      <c r="F85" s="35"/>
    </row>
    <row r="86" spans="1:6" s="29" customFormat="1" ht="12" customHeight="1">
      <c r="A86" s="35"/>
      <c r="B86" s="35"/>
      <c r="C86" s="35"/>
      <c r="D86" s="35"/>
      <c r="E86" s="35"/>
      <c r="F86" s="35"/>
    </row>
    <row r="87" spans="1:6" s="29" customFormat="1" ht="12" customHeight="1">
      <c r="A87" s="35"/>
      <c r="B87" s="35"/>
      <c r="C87" s="35"/>
      <c r="D87" s="35"/>
      <c r="E87" s="35"/>
      <c r="F87" s="35"/>
    </row>
    <row r="88" spans="1:6" s="29" customFormat="1" ht="12" customHeight="1">
      <c r="A88" s="35"/>
      <c r="B88" s="35"/>
      <c r="C88" s="35"/>
      <c r="D88" s="35"/>
      <c r="E88" s="35"/>
      <c r="F88" s="35"/>
    </row>
    <row r="89" spans="1:6" s="29" customFormat="1" ht="12" customHeight="1">
      <c r="A89" s="32"/>
      <c r="B89" s="32"/>
      <c r="C89" s="32"/>
      <c r="D89" s="32"/>
      <c r="E89" s="32"/>
      <c r="F89" s="32"/>
    </row>
    <row r="90" spans="1:6" s="29" customFormat="1" ht="12" customHeight="1">
      <c r="A90" s="32"/>
      <c r="B90" s="32"/>
      <c r="C90" s="32"/>
      <c r="D90" s="32"/>
      <c r="E90" s="32"/>
      <c r="F90" s="32"/>
    </row>
    <row r="91" spans="1:6" s="29" customFormat="1" ht="12" customHeight="1">
      <c r="A91" s="32"/>
      <c r="B91" s="32"/>
      <c r="C91" s="32"/>
      <c r="D91" s="32"/>
      <c r="E91" s="32"/>
      <c r="F91" s="32"/>
    </row>
    <row r="92" spans="1:6" s="29" customFormat="1" ht="12" customHeight="1">
      <c r="A92" s="32"/>
      <c r="B92" s="32"/>
      <c r="C92" s="32"/>
      <c r="D92" s="32"/>
      <c r="E92" s="32"/>
      <c r="F92" s="32"/>
    </row>
    <row r="93" spans="1:6" s="29" customFormat="1" ht="12" customHeight="1">
      <c r="A93" s="32"/>
      <c r="B93" s="32"/>
      <c r="C93" s="32"/>
      <c r="D93" s="32"/>
      <c r="E93" s="32"/>
      <c r="F93" s="32"/>
    </row>
    <row r="94" spans="1:6" s="29" customFormat="1" ht="12" customHeight="1">
      <c r="A94" s="32"/>
      <c r="B94" s="32"/>
      <c r="C94" s="32"/>
      <c r="D94" s="32"/>
      <c r="E94" s="32"/>
      <c r="F94" s="32"/>
    </row>
    <row r="95" spans="1:6" s="29" customFormat="1" ht="12" customHeight="1">
      <c r="A95" s="32"/>
      <c r="B95" s="32"/>
      <c r="C95" s="32"/>
      <c r="D95" s="32"/>
      <c r="E95" s="32"/>
      <c r="F95" s="32"/>
    </row>
    <row r="96" spans="1:6" s="29" customFormat="1" ht="12" customHeight="1">
      <c r="A96" s="32"/>
      <c r="B96" s="32"/>
      <c r="C96" s="32"/>
      <c r="D96" s="32"/>
      <c r="E96" s="32"/>
      <c r="F96" s="32"/>
    </row>
    <row r="97" spans="1:6" s="29" customFormat="1" ht="12" customHeight="1">
      <c r="A97" s="32"/>
      <c r="B97" s="32"/>
      <c r="C97" s="32"/>
      <c r="D97" s="32"/>
      <c r="E97" s="32"/>
      <c r="F97" s="32"/>
    </row>
    <row r="98" spans="1:6" s="29" customFormat="1" ht="12" customHeight="1">
      <c r="A98" s="32"/>
      <c r="B98" s="32"/>
      <c r="C98" s="32"/>
      <c r="D98" s="32"/>
      <c r="E98" s="32"/>
      <c r="F98" s="32"/>
    </row>
    <row r="99" spans="1:6" s="29" customFormat="1" ht="12" customHeight="1">
      <c r="A99" s="32"/>
      <c r="B99" s="32"/>
      <c r="C99" s="32"/>
      <c r="D99" s="32"/>
      <c r="E99" s="32"/>
      <c r="F99" s="32"/>
    </row>
    <row r="100" spans="1:6" s="29" customFormat="1" ht="12" customHeight="1">
      <c r="A100" s="32"/>
      <c r="B100" s="32"/>
      <c r="C100" s="32"/>
      <c r="D100" s="32"/>
      <c r="E100" s="32"/>
      <c r="F100" s="32"/>
    </row>
    <row r="101" spans="1:6" s="29" customFormat="1" ht="12" customHeight="1">
      <c r="A101" s="32"/>
      <c r="B101" s="35"/>
      <c r="C101" s="35"/>
      <c r="D101" s="35"/>
      <c r="E101" s="35"/>
      <c r="F101" s="35"/>
    </row>
    <row r="102" spans="1:6" s="29" customFormat="1" ht="12" customHeight="1">
      <c r="A102" s="32"/>
      <c r="B102" s="35"/>
      <c r="C102" s="35"/>
      <c r="D102" s="35"/>
      <c r="E102" s="35"/>
      <c r="F102" s="35"/>
    </row>
    <row r="103" spans="1:6" s="29" customFormat="1" ht="12" customHeight="1">
      <c r="A103" s="32"/>
      <c r="B103" s="35"/>
      <c r="C103" s="35"/>
      <c r="D103" s="35"/>
      <c r="E103" s="35"/>
      <c r="F103" s="35"/>
    </row>
    <row r="104" spans="1:6" s="29" customFormat="1" ht="12" customHeight="1">
      <c r="A104" s="32"/>
      <c r="B104" s="32"/>
      <c r="C104" s="32"/>
      <c r="D104" s="32"/>
      <c r="E104" s="32"/>
      <c r="F104" s="32"/>
    </row>
    <row r="105" spans="1:6" s="29" customFormat="1" ht="12" customHeight="1">
      <c r="A105" s="32"/>
      <c r="B105" s="32"/>
      <c r="C105" s="32"/>
      <c r="D105" s="32"/>
      <c r="E105" s="32"/>
      <c r="F105" s="32"/>
    </row>
    <row r="106" spans="1:6" s="29" customFormat="1" ht="12" customHeight="1">
      <c r="A106" s="32"/>
      <c r="B106" s="32"/>
      <c r="C106" s="32"/>
      <c r="D106" s="32"/>
      <c r="E106" s="32"/>
      <c r="F106" s="32"/>
    </row>
    <row r="107" spans="1:6" s="29" customFormat="1" ht="12" customHeight="1">
      <c r="A107" s="32"/>
      <c r="B107" s="32"/>
      <c r="C107" s="32"/>
      <c r="D107" s="32"/>
      <c r="E107" s="32"/>
      <c r="F107" s="32"/>
    </row>
    <row r="108" spans="1:6" s="29" customFormat="1" ht="12" customHeight="1">
      <c r="A108" s="32"/>
      <c r="B108" s="32"/>
      <c r="C108" s="32"/>
      <c r="D108" s="32"/>
      <c r="E108" s="32"/>
      <c r="F108" s="32"/>
    </row>
    <row r="109" spans="1:6" s="29" customFormat="1" ht="12" customHeight="1">
      <c r="A109" s="32"/>
      <c r="B109" s="35"/>
      <c r="C109" s="35"/>
      <c r="D109" s="35"/>
      <c r="E109" s="35"/>
      <c r="F109" s="35"/>
    </row>
    <row r="110" spans="1:6" s="29" customFormat="1" ht="12" customHeight="1">
      <c r="A110" s="32"/>
      <c r="B110" s="35"/>
      <c r="C110" s="35"/>
      <c r="D110" s="35"/>
      <c r="E110" s="35"/>
      <c r="F110" s="35"/>
    </row>
    <row r="111" spans="1:6" s="29" customFormat="1" ht="12" customHeight="1">
      <c r="A111" s="32"/>
      <c r="B111" s="35"/>
      <c r="C111" s="35"/>
      <c r="D111" s="35"/>
      <c r="E111" s="35"/>
      <c r="F111" s="35"/>
    </row>
    <row r="113" spans="1:19" ht="12.75" customHeight="1">
      <c r="A113" s="29"/>
    </row>
    <row r="114" spans="1:19" ht="12.75" customHeight="1">
      <c r="A114" s="36"/>
    </row>
    <row r="126" spans="1:19" s="2" customFormat="1" ht="12.75" customHeight="1">
      <c r="A126" s="37"/>
      <c r="D126" s="3"/>
      <c r="G126" s="4"/>
      <c r="H126" s="4"/>
      <c r="I126" s="4"/>
      <c r="J126" s="4"/>
      <c r="K126" s="4"/>
      <c r="L126" s="4"/>
      <c r="M126" s="4"/>
      <c r="N126" s="4"/>
      <c r="O126" s="4"/>
      <c r="P126" s="4"/>
      <c r="Q126" s="4"/>
      <c r="R126" s="4"/>
      <c r="S126" s="4"/>
    </row>
  </sheetData>
  <mergeCells count="6">
    <mergeCell ref="F4:F9"/>
    <mergeCell ref="A4:A9"/>
    <mergeCell ref="B4:B9"/>
    <mergeCell ref="C4:C9"/>
    <mergeCell ref="D4:D9"/>
    <mergeCell ref="E4:E9"/>
  </mergeCells>
  <printOptions horizontalCentered="1" verticalCentered="1"/>
  <pageMargins left="0.25" right="0.25" top="0.75" bottom="0.75" header="0.3" footer="0.3"/>
  <pageSetup paperSize="9" scale="56" orientation="portrait"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H104"/>
  <sheetViews>
    <sheetView zoomScaleNormal="100" workbookViewId="0">
      <selection activeCell="F41" sqref="F41"/>
    </sheetView>
  </sheetViews>
  <sheetFormatPr defaultColWidth="16.453125" defaultRowHeight="12.5"/>
  <cols>
    <col min="1" max="1" width="18.08984375" style="40" customWidth="1"/>
    <col min="2" max="2" width="16.90625" style="40" customWidth="1"/>
    <col min="3" max="3" width="16.453125" style="40" customWidth="1"/>
    <col min="4" max="4" width="16.36328125" style="40" customWidth="1"/>
    <col min="5" max="5" width="12.5429687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161</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51"/>
    </row>
    <row r="6" spans="1:8" ht="12.75" customHeight="1">
      <c r="A6" s="44"/>
      <c r="B6" s="149"/>
      <c r="C6" s="149"/>
      <c r="D6" s="149"/>
      <c r="E6" s="149"/>
      <c r="F6" s="151"/>
    </row>
    <row r="7" spans="1:8" ht="12.75" customHeight="1">
      <c r="B7" s="149"/>
      <c r="C7" s="149"/>
      <c r="D7" s="149"/>
      <c r="E7" s="149"/>
      <c r="F7" s="151"/>
    </row>
    <row r="8" spans="1:8" ht="12.75" customHeight="1">
      <c r="A8" s="45" t="s">
        <v>0</v>
      </c>
      <c r="B8" s="149"/>
      <c r="C8" s="149"/>
      <c r="D8" s="149"/>
      <c r="E8" s="149"/>
      <c r="F8" s="151"/>
    </row>
    <row r="9" spans="1:8" ht="12.75" customHeight="1">
      <c r="A9" s="46"/>
      <c r="B9" s="150"/>
      <c r="C9" s="150"/>
      <c r="D9" s="150"/>
      <c r="E9" s="150"/>
      <c r="F9" s="150"/>
    </row>
    <row r="10" spans="1:8" ht="12.75" customHeight="1">
      <c r="E10" s="47"/>
    </row>
    <row r="11" spans="1:8" ht="12.75" customHeight="1">
      <c r="A11" s="45" t="s">
        <v>110</v>
      </c>
      <c r="B11" s="47">
        <v>46</v>
      </c>
      <c r="C11" s="47">
        <v>46</v>
      </c>
      <c r="D11" s="47">
        <v>0</v>
      </c>
      <c r="E11" s="47">
        <v>46</v>
      </c>
      <c r="F11" s="48" t="s">
        <v>1</v>
      </c>
      <c r="G11" s="45"/>
    </row>
    <row r="12" spans="1:8" ht="15">
      <c r="A12" s="45" t="s">
        <v>150</v>
      </c>
      <c r="B12" s="47">
        <v>55</v>
      </c>
      <c r="C12" s="47">
        <v>55</v>
      </c>
      <c r="D12" s="47">
        <v>0</v>
      </c>
      <c r="E12" s="47">
        <v>55</v>
      </c>
      <c r="F12" s="48" t="s">
        <v>3</v>
      </c>
      <c r="G12" s="45"/>
      <c r="H12" s="49"/>
    </row>
    <row r="13" spans="1:8" ht="13">
      <c r="A13" s="45" t="s">
        <v>4</v>
      </c>
      <c r="B13" s="47">
        <v>45</v>
      </c>
      <c r="C13" s="47">
        <v>45</v>
      </c>
      <c r="D13" s="47">
        <v>0</v>
      </c>
      <c r="E13" s="47">
        <v>45</v>
      </c>
      <c r="F13" s="48" t="s">
        <v>1</v>
      </c>
      <c r="G13" s="45"/>
    </row>
    <row r="14" spans="1:8" ht="13">
      <c r="A14" s="45" t="s">
        <v>5</v>
      </c>
      <c r="B14" s="47" t="s">
        <v>97</v>
      </c>
      <c r="C14" s="47">
        <v>36.9</v>
      </c>
      <c r="D14" s="47">
        <v>11.37</v>
      </c>
      <c r="E14" s="47">
        <f>+C14+D14</f>
        <v>48.269999999999996</v>
      </c>
      <c r="F14" s="48" t="s">
        <v>1</v>
      </c>
      <c r="G14" s="45"/>
    </row>
    <row r="15" spans="1:8" s="51" customFormat="1" ht="13">
      <c r="A15" s="50" t="s">
        <v>6</v>
      </c>
      <c r="B15" s="47" t="s">
        <v>60</v>
      </c>
      <c r="C15" s="47" t="s">
        <v>60</v>
      </c>
      <c r="D15" s="47" t="s">
        <v>60</v>
      </c>
      <c r="E15" s="47" t="s">
        <v>60</v>
      </c>
      <c r="F15" s="48" t="s">
        <v>60</v>
      </c>
      <c r="G15" s="50"/>
    </row>
    <row r="16" spans="1:8" ht="13">
      <c r="A16" s="45" t="s">
        <v>7</v>
      </c>
      <c r="B16" s="47">
        <v>40</v>
      </c>
      <c r="C16" s="47">
        <v>40</v>
      </c>
      <c r="D16" s="47" t="s">
        <v>60</v>
      </c>
      <c r="E16" s="47">
        <v>40</v>
      </c>
      <c r="F16" s="48" t="s">
        <v>3</v>
      </c>
      <c r="G16" s="45"/>
    </row>
    <row r="17" spans="1:7" ht="12.75" customHeight="1">
      <c r="A17" s="45" t="s">
        <v>8</v>
      </c>
      <c r="B17" s="47">
        <v>43</v>
      </c>
      <c r="C17" s="47" t="s">
        <v>55</v>
      </c>
      <c r="D17" s="47" t="s">
        <v>55</v>
      </c>
      <c r="E17" s="47">
        <v>61.5</v>
      </c>
      <c r="F17" s="48" t="s">
        <v>55</v>
      </c>
      <c r="G17" s="45"/>
    </row>
    <row r="18" spans="1:7" ht="12.75" customHeight="1">
      <c r="A18" s="45" t="s">
        <v>151</v>
      </c>
      <c r="B18" s="47">
        <v>50</v>
      </c>
      <c r="C18" s="47">
        <v>50</v>
      </c>
      <c r="D18" s="47">
        <v>0</v>
      </c>
      <c r="E18" s="47">
        <v>50</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45</v>
      </c>
      <c r="C20" s="47">
        <v>45</v>
      </c>
      <c r="D20" s="47">
        <v>0</v>
      </c>
      <c r="E20" s="47">
        <v>45</v>
      </c>
      <c r="F20" s="52" t="s">
        <v>54</v>
      </c>
      <c r="G20" s="45"/>
    </row>
    <row r="21" spans="1:7" ht="13">
      <c r="A21" s="45" t="s">
        <v>78</v>
      </c>
      <c r="B21" s="47" t="s">
        <v>55</v>
      </c>
      <c r="C21" s="47" t="s">
        <v>55</v>
      </c>
      <c r="D21" s="47" t="s">
        <v>55</v>
      </c>
      <c r="E21" s="47" t="s">
        <v>55</v>
      </c>
      <c r="F21" s="52" t="s">
        <v>55</v>
      </c>
      <c r="G21" s="45"/>
    </row>
    <row r="22" spans="1:7" ht="13">
      <c r="A22" s="45" t="s">
        <v>9</v>
      </c>
      <c r="B22" s="47" t="s">
        <v>55</v>
      </c>
      <c r="C22" s="47" t="s">
        <v>55</v>
      </c>
      <c r="D22" s="47" t="s">
        <v>55</v>
      </c>
      <c r="E22" s="47" t="s">
        <v>55</v>
      </c>
      <c r="F22" s="52" t="s">
        <v>55</v>
      </c>
      <c r="G22" s="45"/>
    </row>
    <row r="23" spans="1:7" ht="13">
      <c r="A23" s="53" t="s">
        <v>10</v>
      </c>
      <c r="B23" s="47">
        <v>50</v>
      </c>
      <c r="C23" s="47">
        <v>50</v>
      </c>
      <c r="D23" s="47">
        <v>0</v>
      </c>
      <c r="E23" s="47">
        <v>50</v>
      </c>
      <c r="F23" s="52" t="s">
        <v>1</v>
      </c>
      <c r="G23" s="53"/>
    </row>
    <row r="24" spans="1:7" ht="15">
      <c r="A24" s="45" t="s">
        <v>153</v>
      </c>
      <c r="B24" s="47" t="s">
        <v>72</v>
      </c>
      <c r="C24" s="47">
        <v>46.4</v>
      </c>
      <c r="D24" s="47">
        <v>0</v>
      </c>
      <c r="E24" s="47">
        <v>46.4</v>
      </c>
      <c r="F24" s="52" t="s">
        <v>3</v>
      </c>
      <c r="G24" s="45"/>
    </row>
    <row r="25" spans="1:7" ht="13">
      <c r="A25" s="45" t="s">
        <v>11</v>
      </c>
      <c r="B25" s="47">
        <v>42</v>
      </c>
      <c r="C25" s="47" t="s">
        <v>55</v>
      </c>
      <c r="D25" s="47" t="s">
        <v>65</v>
      </c>
      <c r="E25" s="47" t="s">
        <v>55</v>
      </c>
      <c r="F25" s="52" t="s">
        <v>1</v>
      </c>
      <c r="G25" s="45"/>
    </row>
    <row r="26" spans="1:7" ht="13">
      <c r="A26" s="45" t="s">
        <v>12</v>
      </c>
      <c r="B26" s="47" t="s">
        <v>55</v>
      </c>
      <c r="C26" s="47" t="s">
        <v>55</v>
      </c>
      <c r="D26" s="47" t="s">
        <v>55</v>
      </c>
      <c r="E26" s="47" t="s">
        <v>55</v>
      </c>
      <c r="F26" s="52" t="s">
        <v>55</v>
      </c>
      <c r="G26" s="45"/>
    </row>
    <row r="27" spans="1:7" ht="12.75" customHeight="1">
      <c r="A27" s="45" t="s">
        <v>13</v>
      </c>
      <c r="B27" s="54" t="s">
        <v>91</v>
      </c>
      <c r="C27" s="47" t="s">
        <v>55</v>
      </c>
      <c r="D27" s="47" t="s">
        <v>55</v>
      </c>
      <c r="E27" s="47" t="s">
        <v>55</v>
      </c>
      <c r="F27" s="52" t="s">
        <v>55</v>
      </c>
      <c r="G27" s="45"/>
    </row>
    <row r="28" spans="1:7" ht="15">
      <c r="A28" s="45" t="s">
        <v>154</v>
      </c>
      <c r="B28" s="47">
        <v>42</v>
      </c>
      <c r="C28" s="47">
        <v>42</v>
      </c>
      <c r="D28" s="47">
        <v>0</v>
      </c>
      <c r="E28" s="47">
        <v>42</v>
      </c>
      <c r="F28" s="52" t="s">
        <v>1</v>
      </c>
      <c r="G28" s="45"/>
    </row>
    <row r="29" spans="1:7" ht="13.5" customHeight="1">
      <c r="A29" s="45" t="s">
        <v>15</v>
      </c>
      <c r="B29" s="47">
        <v>48</v>
      </c>
      <c r="C29" s="47">
        <v>48</v>
      </c>
      <c r="D29" s="47">
        <v>0</v>
      </c>
      <c r="E29" s="47">
        <v>48</v>
      </c>
      <c r="F29" s="52" t="s">
        <v>1</v>
      </c>
      <c r="G29" s="45"/>
    </row>
    <row r="30" spans="1:7" ht="13.5" customHeight="1">
      <c r="A30" s="45" t="s">
        <v>155</v>
      </c>
      <c r="B30" s="47">
        <v>45</v>
      </c>
      <c r="C30" s="47">
        <v>45</v>
      </c>
      <c r="D30" s="47">
        <v>0</v>
      </c>
      <c r="E30" s="47">
        <v>45</v>
      </c>
      <c r="F30" s="52" t="s">
        <v>3</v>
      </c>
      <c r="G30" s="45"/>
    </row>
    <row r="31" spans="1:7" ht="13">
      <c r="A31" s="45" t="s">
        <v>16</v>
      </c>
      <c r="B31" s="47">
        <v>29.8</v>
      </c>
      <c r="C31" s="47">
        <v>29.8</v>
      </c>
      <c r="D31" s="47">
        <v>21</v>
      </c>
      <c r="E31" s="47">
        <v>50.8</v>
      </c>
      <c r="F31" s="52" t="s">
        <v>1</v>
      </c>
      <c r="G31" s="45"/>
    </row>
    <row r="32" spans="1:7" ht="13">
      <c r="A32" s="45" t="s">
        <v>33</v>
      </c>
      <c r="B32" s="47" t="s">
        <v>55</v>
      </c>
      <c r="C32" s="47" t="s">
        <v>55</v>
      </c>
      <c r="D32" s="47" t="s">
        <v>55</v>
      </c>
      <c r="E32" s="47" t="s">
        <v>55</v>
      </c>
      <c r="F32" s="52" t="s">
        <v>55</v>
      </c>
      <c r="G32" s="45"/>
    </row>
    <row r="33" spans="1:7" ht="12.75" customHeight="1">
      <c r="A33" s="45" t="s">
        <v>17</v>
      </c>
      <c r="B33" s="47" t="s">
        <v>94</v>
      </c>
      <c r="C33" s="47" t="s">
        <v>93</v>
      </c>
      <c r="D33" s="47">
        <v>4</v>
      </c>
      <c r="E33" s="47" t="s">
        <v>96</v>
      </c>
      <c r="F33" s="52" t="s">
        <v>1</v>
      </c>
      <c r="G33" s="45"/>
    </row>
    <row r="34" spans="1:7" ht="12.75" customHeight="1">
      <c r="A34" s="45" t="s">
        <v>18</v>
      </c>
      <c r="B34" s="47" t="s">
        <v>60</v>
      </c>
      <c r="C34" s="47" t="s">
        <v>60</v>
      </c>
      <c r="D34" s="47" t="s">
        <v>60</v>
      </c>
      <c r="E34" s="47" t="s">
        <v>60</v>
      </c>
      <c r="F34" s="48" t="s">
        <v>60</v>
      </c>
      <c r="G34" s="45"/>
    </row>
    <row r="35" spans="1:7" ht="13">
      <c r="A35" s="45" t="s">
        <v>19</v>
      </c>
      <c r="B35" s="47">
        <v>33</v>
      </c>
      <c r="C35" s="47">
        <v>33</v>
      </c>
      <c r="D35" s="47">
        <v>0</v>
      </c>
      <c r="E35" s="47">
        <v>33</v>
      </c>
      <c r="F35" s="52" t="s">
        <v>54</v>
      </c>
      <c r="G35" s="45"/>
    </row>
    <row r="36" spans="1:7" ht="15">
      <c r="A36" s="45" t="s">
        <v>156</v>
      </c>
      <c r="B36" s="47">
        <v>40</v>
      </c>
      <c r="C36" s="47">
        <v>27.9</v>
      </c>
      <c r="D36" s="47">
        <v>30.2</v>
      </c>
      <c r="E36" s="47">
        <v>58.1</v>
      </c>
      <c r="F36" s="52" t="s">
        <v>3</v>
      </c>
      <c r="G36" s="45"/>
    </row>
    <row r="37" spans="1:7" ht="15">
      <c r="A37" s="45" t="s">
        <v>157</v>
      </c>
      <c r="B37" s="47">
        <v>9.8000000000000007</v>
      </c>
      <c r="C37" s="55">
        <v>6.5612695810564681</v>
      </c>
      <c r="D37" s="56">
        <v>26.487000000000002</v>
      </c>
      <c r="E37" s="55">
        <v>33.048269581056473</v>
      </c>
      <c r="F37" s="52" t="s">
        <v>3</v>
      </c>
      <c r="G37" s="57"/>
    </row>
    <row r="38" spans="1:7" ht="13.5" customHeight="1">
      <c r="A38" s="45" t="s">
        <v>21</v>
      </c>
      <c r="B38" s="47" t="s">
        <v>55</v>
      </c>
      <c r="C38" s="47" t="s">
        <v>55</v>
      </c>
      <c r="D38" s="47" t="s">
        <v>55</v>
      </c>
      <c r="E38" s="47" t="s">
        <v>55</v>
      </c>
      <c r="F38" s="52" t="s">
        <v>55</v>
      </c>
      <c r="G38" s="45"/>
    </row>
    <row r="39" spans="1:7" ht="15">
      <c r="A39" s="45" t="s">
        <v>158</v>
      </c>
      <c r="B39" s="47">
        <v>50</v>
      </c>
      <c r="C39" s="47">
        <v>50</v>
      </c>
      <c r="D39" s="47">
        <v>0</v>
      </c>
      <c r="E39" s="47">
        <v>50</v>
      </c>
      <c r="F39" s="52" t="s">
        <v>1</v>
      </c>
      <c r="G39" s="45"/>
    </row>
    <row r="40" spans="1:7" ht="12.75" customHeight="1">
      <c r="A40" s="45" t="s">
        <v>159</v>
      </c>
      <c r="B40" s="47">
        <v>46</v>
      </c>
      <c r="C40" s="47">
        <v>42.734000000000002</v>
      </c>
      <c r="D40" s="47">
        <v>7.1</v>
      </c>
      <c r="E40" s="47">
        <v>49.834000000000003</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2" priority="1" stopIfTrue="1" operator="equal">
      <formula>0</formula>
    </cfRule>
  </conditionalFormatting>
  <printOptions horizontalCentered="1" verticalCentered="1"/>
  <pageMargins left="0.25" right="0.25" top="0.75" bottom="0.75" header="0.3" footer="0.3"/>
  <pageSetup paperSize="9" scale="71" orientation="portrait" r:id="rId1"/>
  <headerFooter alignWithMargins="0"/>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H104"/>
  <sheetViews>
    <sheetView zoomScaleNormal="100" workbookViewId="0">
      <selection activeCell="F41" sqref="F41"/>
    </sheetView>
  </sheetViews>
  <sheetFormatPr defaultColWidth="16.453125" defaultRowHeight="12.5"/>
  <cols>
    <col min="1" max="1" width="17.54296875" style="40" customWidth="1"/>
    <col min="2" max="2" width="16.90625" style="40" customWidth="1"/>
    <col min="3" max="3" width="16.453125" style="40" customWidth="1"/>
    <col min="4" max="4" width="16.36328125" style="40" customWidth="1"/>
    <col min="5" max="5" width="12.5429687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160</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51"/>
    </row>
    <row r="6" spans="1:8" ht="12.75" customHeight="1">
      <c r="A6" s="44"/>
      <c r="B6" s="149"/>
      <c r="C6" s="149"/>
      <c r="D6" s="149"/>
      <c r="E6" s="149"/>
      <c r="F6" s="151"/>
    </row>
    <row r="7" spans="1:8" ht="12.75" customHeight="1">
      <c r="B7" s="149"/>
      <c r="C7" s="149"/>
      <c r="D7" s="149"/>
      <c r="E7" s="149"/>
      <c r="F7" s="151"/>
    </row>
    <row r="8" spans="1:8" ht="12.75" customHeight="1">
      <c r="A8" s="45" t="s">
        <v>0</v>
      </c>
      <c r="B8" s="149"/>
      <c r="C8" s="149"/>
      <c r="D8" s="149"/>
      <c r="E8" s="149"/>
      <c r="F8" s="151"/>
    </row>
    <row r="9" spans="1:8" ht="12.75" customHeight="1">
      <c r="A9" s="46"/>
      <c r="B9" s="150"/>
      <c r="C9" s="150"/>
      <c r="D9" s="150"/>
      <c r="E9" s="150"/>
      <c r="F9" s="150"/>
    </row>
    <row r="10" spans="1:8" ht="12.75" customHeight="1">
      <c r="E10" s="47"/>
    </row>
    <row r="11" spans="1:8" ht="12.75" customHeight="1">
      <c r="A11" s="45" t="s">
        <v>110</v>
      </c>
      <c r="B11" s="47">
        <v>46</v>
      </c>
      <c r="C11" s="47">
        <v>46</v>
      </c>
      <c r="D11" s="47">
        <v>0</v>
      </c>
      <c r="E11" s="47">
        <v>46</v>
      </c>
      <c r="F11" s="48" t="s">
        <v>1</v>
      </c>
      <c r="G11" s="45"/>
    </row>
    <row r="12" spans="1:8" ht="15">
      <c r="A12" s="45" t="s">
        <v>150</v>
      </c>
      <c r="B12" s="47">
        <v>55</v>
      </c>
      <c r="C12" s="47">
        <v>55</v>
      </c>
      <c r="D12" s="47">
        <v>0</v>
      </c>
      <c r="E12" s="47">
        <v>55</v>
      </c>
      <c r="F12" s="48" t="s">
        <v>3</v>
      </c>
      <c r="G12" s="45"/>
      <c r="H12" s="49"/>
    </row>
    <row r="13" spans="1:8" ht="13">
      <c r="A13" s="45" t="s">
        <v>4</v>
      </c>
      <c r="B13" s="47">
        <v>48</v>
      </c>
      <c r="C13" s="47">
        <v>48</v>
      </c>
      <c r="D13" s="47">
        <v>0</v>
      </c>
      <c r="E13" s="47">
        <v>48</v>
      </c>
      <c r="F13" s="48" t="s">
        <v>1</v>
      </c>
      <c r="G13" s="45"/>
    </row>
    <row r="14" spans="1:8" ht="13">
      <c r="A14" s="45" t="s">
        <v>5</v>
      </c>
      <c r="B14" s="47" t="s">
        <v>92</v>
      </c>
      <c r="C14" s="47">
        <v>37.799999999999997</v>
      </c>
      <c r="D14" s="47">
        <v>11.73</v>
      </c>
      <c r="E14" s="47">
        <f>+C14+D14</f>
        <v>49.53</v>
      </c>
      <c r="F14" s="48" t="s">
        <v>1</v>
      </c>
      <c r="G14" s="45"/>
    </row>
    <row r="15" spans="1:8" s="51" customFormat="1" ht="13">
      <c r="A15" s="50" t="s">
        <v>6</v>
      </c>
      <c r="B15" s="47" t="s">
        <v>60</v>
      </c>
      <c r="C15" s="47" t="s">
        <v>60</v>
      </c>
      <c r="D15" s="47" t="s">
        <v>60</v>
      </c>
      <c r="E15" s="47" t="s">
        <v>60</v>
      </c>
      <c r="F15" s="48" t="s">
        <v>60</v>
      </c>
      <c r="G15" s="50"/>
    </row>
    <row r="16" spans="1:8" ht="13">
      <c r="A16" s="45" t="s">
        <v>7</v>
      </c>
      <c r="B16" s="47">
        <v>40</v>
      </c>
      <c r="C16" s="47">
        <v>40</v>
      </c>
      <c r="D16" s="47" t="s">
        <v>60</v>
      </c>
      <c r="E16" s="47">
        <v>40</v>
      </c>
      <c r="F16" s="48" t="s">
        <v>3</v>
      </c>
      <c r="G16" s="45"/>
    </row>
    <row r="17" spans="1:7" ht="12.75" customHeight="1">
      <c r="A17" s="45" t="s">
        <v>8</v>
      </c>
      <c r="B17" s="47">
        <v>43</v>
      </c>
      <c r="C17" s="47" t="s">
        <v>55</v>
      </c>
      <c r="D17" s="47" t="s">
        <v>55</v>
      </c>
      <c r="E17" s="47">
        <v>61.75</v>
      </c>
      <c r="F17" s="48" t="s">
        <v>55</v>
      </c>
      <c r="G17" s="45"/>
    </row>
    <row r="18" spans="1:7" ht="12.75" customHeight="1">
      <c r="A18" s="45" t="s">
        <v>151</v>
      </c>
      <c r="B18" s="47">
        <v>50</v>
      </c>
      <c r="C18" s="47">
        <v>50</v>
      </c>
      <c r="D18" s="47">
        <v>0</v>
      </c>
      <c r="E18" s="47">
        <v>50</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45</v>
      </c>
      <c r="C20" s="47">
        <v>45</v>
      </c>
      <c r="D20" s="47">
        <v>0</v>
      </c>
      <c r="E20" s="47">
        <v>45</v>
      </c>
      <c r="F20" s="52" t="s">
        <v>54</v>
      </c>
      <c r="G20" s="45"/>
    </row>
    <row r="21" spans="1:7" ht="13">
      <c r="A21" s="45" t="s">
        <v>78</v>
      </c>
      <c r="B21" s="47" t="s">
        <v>55</v>
      </c>
      <c r="C21" s="47" t="s">
        <v>55</v>
      </c>
      <c r="D21" s="47" t="s">
        <v>55</v>
      </c>
      <c r="E21" s="47" t="s">
        <v>55</v>
      </c>
      <c r="F21" s="52" t="s">
        <v>55</v>
      </c>
      <c r="G21" s="45"/>
    </row>
    <row r="22" spans="1:7" ht="13">
      <c r="A22" s="45" t="s">
        <v>9</v>
      </c>
      <c r="B22" s="47" t="s">
        <v>55</v>
      </c>
      <c r="C22" s="47" t="s">
        <v>55</v>
      </c>
      <c r="D22" s="47" t="s">
        <v>55</v>
      </c>
      <c r="E22" s="47" t="s">
        <v>55</v>
      </c>
      <c r="F22" s="52" t="s">
        <v>55</v>
      </c>
      <c r="G22" s="45"/>
    </row>
    <row r="23" spans="1:7" ht="13">
      <c r="A23" s="53" t="s">
        <v>10</v>
      </c>
      <c r="B23" s="47">
        <v>50</v>
      </c>
      <c r="C23" s="47">
        <v>50</v>
      </c>
      <c r="D23" s="47">
        <v>0</v>
      </c>
      <c r="E23" s="47">
        <v>50</v>
      </c>
      <c r="F23" s="52" t="s">
        <v>1</v>
      </c>
      <c r="G23" s="53"/>
    </row>
    <row r="24" spans="1:7" ht="15">
      <c r="A24" s="45" t="s">
        <v>153</v>
      </c>
      <c r="B24" s="47" t="s">
        <v>99</v>
      </c>
      <c r="C24" s="47">
        <v>41.34</v>
      </c>
      <c r="D24" s="47">
        <v>0</v>
      </c>
      <c r="E24" s="47">
        <v>41.34</v>
      </c>
      <c r="F24" s="52" t="s">
        <v>3</v>
      </c>
      <c r="G24" s="45"/>
    </row>
    <row r="25" spans="1:7" ht="13">
      <c r="A25" s="45" t="s">
        <v>11</v>
      </c>
      <c r="B25" s="47">
        <v>42</v>
      </c>
      <c r="C25" s="47" t="s">
        <v>55</v>
      </c>
      <c r="D25" s="47" t="s">
        <v>65</v>
      </c>
      <c r="E25" s="47" t="s">
        <v>55</v>
      </c>
      <c r="F25" s="52" t="s">
        <v>1</v>
      </c>
      <c r="G25" s="45"/>
    </row>
    <row r="26" spans="1:7" ht="13">
      <c r="A26" s="45" t="s">
        <v>12</v>
      </c>
      <c r="B26" s="47" t="s">
        <v>55</v>
      </c>
      <c r="C26" s="47" t="s">
        <v>55</v>
      </c>
      <c r="D26" s="47" t="s">
        <v>55</v>
      </c>
      <c r="E26" s="47" t="s">
        <v>55</v>
      </c>
      <c r="F26" s="52" t="s">
        <v>55</v>
      </c>
      <c r="G26" s="45"/>
    </row>
    <row r="27" spans="1:7" ht="12.75" customHeight="1">
      <c r="A27" s="45" t="s">
        <v>13</v>
      </c>
      <c r="B27" s="54" t="s">
        <v>91</v>
      </c>
      <c r="C27" s="47" t="s">
        <v>55</v>
      </c>
      <c r="D27" s="47" t="s">
        <v>55</v>
      </c>
      <c r="E27" s="47" t="s">
        <v>55</v>
      </c>
      <c r="F27" s="52" t="s">
        <v>55</v>
      </c>
      <c r="G27" s="45"/>
    </row>
    <row r="28" spans="1:7" ht="15">
      <c r="A28" s="45" t="s">
        <v>154</v>
      </c>
      <c r="B28" s="47">
        <v>42</v>
      </c>
      <c r="C28" s="47">
        <v>42</v>
      </c>
      <c r="D28" s="47">
        <v>0</v>
      </c>
      <c r="E28" s="47">
        <v>42</v>
      </c>
      <c r="F28" s="52" t="s">
        <v>1</v>
      </c>
      <c r="G28" s="45"/>
    </row>
    <row r="29" spans="1:7" ht="13.5" customHeight="1">
      <c r="A29" s="45" t="s">
        <v>15</v>
      </c>
      <c r="B29" s="47">
        <v>48</v>
      </c>
      <c r="C29" s="47">
        <v>48</v>
      </c>
      <c r="D29" s="47">
        <v>0</v>
      </c>
      <c r="E29" s="47">
        <v>48</v>
      </c>
      <c r="F29" s="52" t="s">
        <v>1</v>
      </c>
      <c r="G29" s="45"/>
    </row>
    <row r="30" spans="1:7" ht="13.5" customHeight="1">
      <c r="A30" s="45" t="s">
        <v>155</v>
      </c>
      <c r="B30" s="47">
        <v>45</v>
      </c>
      <c r="C30" s="47">
        <v>45</v>
      </c>
      <c r="D30" s="47">
        <v>0</v>
      </c>
      <c r="E30" s="47">
        <v>45</v>
      </c>
      <c r="F30" s="52" t="s">
        <v>3</v>
      </c>
      <c r="G30" s="45"/>
    </row>
    <row r="31" spans="1:7" ht="13">
      <c r="A31" s="45" t="s">
        <v>16</v>
      </c>
      <c r="B31" s="47">
        <v>29.8</v>
      </c>
      <c r="C31" s="47">
        <v>29.8</v>
      </c>
      <c r="D31" s="47">
        <v>21</v>
      </c>
      <c r="E31" s="47">
        <v>50.8</v>
      </c>
      <c r="F31" s="52" t="s">
        <v>1</v>
      </c>
      <c r="G31" s="45"/>
    </row>
    <row r="32" spans="1:7" ht="13">
      <c r="A32" s="45" t="s">
        <v>33</v>
      </c>
      <c r="B32" s="47" t="s">
        <v>55</v>
      </c>
      <c r="C32" s="47" t="s">
        <v>55</v>
      </c>
      <c r="D32" s="47" t="s">
        <v>55</v>
      </c>
      <c r="E32" s="47" t="s">
        <v>55</v>
      </c>
      <c r="F32" s="52" t="s">
        <v>55</v>
      </c>
      <c r="G32" s="45"/>
    </row>
    <row r="33" spans="1:7" ht="12.75" customHeight="1">
      <c r="A33" s="45" t="s">
        <v>17</v>
      </c>
      <c r="B33" s="47" t="s">
        <v>90</v>
      </c>
      <c r="C33" s="47" t="s">
        <v>98</v>
      </c>
      <c r="D33" s="47">
        <v>4</v>
      </c>
      <c r="E33" s="58">
        <v>50.72</v>
      </c>
      <c r="F33" s="52" t="s">
        <v>1</v>
      </c>
      <c r="G33" s="45"/>
    </row>
    <row r="34" spans="1:7" ht="12.75" customHeight="1">
      <c r="A34" s="45" t="s">
        <v>18</v>
      </c>
      <c r="B34" s="47" t="s">
        <v>60</v>
      </c>
      <c r="C34" s="47" t="s">
        <v>60</v>
      </c>
      <c r="D34" s="47" t="s">
        <v>60</v>
      </c>
      <c r="E34" s="47" t="s">
        <v>60</v>
      </c>
      <c r="F34" s="48" t="s">
        <v>60</v>
      </c>
      <c r="G34" s="45"/>
    </row>
    <row r="35" spans="1:7" ht="13">
      <c r="A35" s="45" t="s">
        <v>19</v>
      </c>
      <c r="B35" s="47">
        <v>33</v>
      </c>
      <c r="C35" s="47">
        <v>33</v>
      </c>
      <c r="D35" s="47">
        <v>0</v>
      </c>
      <c r="E35" s="47">
        <v>33</v>
      </c>
      <c r="F35" s="52" t="s">
        <v>54</v>
      </c>
      <c r="G35" s="45"/>
    </row>
    <row r="36" spans="1:7" ht="15">
      <c r="A36" s="45" t="s">
        <v>156</v>
      </c>
      <c r="B36" s="47">
        <v>40</v>
      </c>
      <c r="C36" s="47">
        <v>28.1</v>
      </c>
      <c r="D36" s="47">
        <v>29.7</v>
      </c>
      <c r="E36" s="47">
        <v>57.8</v>
      </c>
      <c r="F36" s="52" t="s">
        <v>3</v>
      </c>
      <c r="G36" s="45"/>
    </row>
    <row r="37" spans="1:7" ht="15">
      <c r="A37" s="45" t="s">
        <v>157</v>
      </c>
      <c r="B37" s="47">
        <v>9.8000000000000007</v>
      </c>
      <c r="C37" s="55">
        <v>6.5612695810564681</v>
      </c>
      <c r="D37" s="56">
        <v>26.487000000000002</v>
      </c>
      <c r="E37" s="55">
        <v>33.048269581056473</v>
      </c>
      <c r="F37" s="52" t="s">
        <v>3</v>
      </c>
      <c r="G37" s="57"/>
    </row>
    <row r="38" spans="1:7" ht="13.5" customHeight="1">
      <c r="A38" s="45" t="s">
        <v>21</v>
      </c>
      <c r="B38" s="47" t="s">
        <v>55</v>
      </c>
      <c r="C38" s="47" t="s">
        <v>55</v>
      </c>
      <c r="D38" s="47" t="s">
        <v>55</v>
      </c>
      <c r="E38" s="47" t="s">
        <v>55</v>
      </c>
      <c r="F38" s="52" t="s">
        <v>55</v>
      </c>
      <c r="G38" s="45"/>
    </row>
    <row r="39" spans="1:7" ht="15">
      <c r="A39" s="45" t="s">
        <v>158</v>
      </c>
      <c r="B39" s="47">
        <v>52</v>
      </c>
      <c r="C39" s="47">
        <v>52</v>
      </c>
      <c r="D39" s="47">
        <v>0</v>
      </c>
      <c r="E39" s="47">
        <v>52</v>
      </c>
      <c r="F39" s="52" t="s">
        <v>1</v>
      </c>
      <c r="G39" s="45"/>
    </row>
    <row r="40" spans="1:7" ht="12.75" customHeight="1">
      <c r="A40" s="45" t="s">
        <v>159</v>
      </c>
      <c r="B40" s="47">
        <v>46</v>
      </c>
      <c r="C40" s="47">
        <v>42.849000000000004</v>
      </c>
      <c r="D40" s="47">
        <v>6.85</v>
      </c>
      <c r="E40" s="47">
        <v>49.699000000000005</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1" priority="1" stopIfTrue="1" operator="equal">
      <formula>0</formula>
    </cfRule>
  </conditionalFormatting>
  <printOptions horizontalCentered="1" verticalCentered="1"/>
  <pageMargins left="0.25" right="0.25" top="0.75" bottom="0.75" header="0.3" footer="0.3"/>
  <pageSetup paperSize="9" scale="71" orientation="portrait" r:id="rId1"/>
  <headerFooter alignWithMargins="0"/>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H104"/>
  <sheetViews>
    <sheetView zoomScaleNormal="100" workbookViewId="0">
      <selection activeCell="F41" sqref="F41"/>
    </sheetView>
  </sheetViews>
  <sheetFormatPr defaultColWidth="16.453125" defaultRowHeight="12.5"/>
  <cols>
    <col min="1" max="1" width="17.54296875" style="40" customWidth="1"/>
    <col min="2" max="2" width="16.90625" style="40" customWidth="1"/>
    <col min="3" max="3" width="16.453125" style="40" customWidth="1"/>
    <col min="4" max="4" width="16.36328125" style="40" customWidth="1"/>
    <col min="5" max="5" width="12.54296875" style="40" customWidth="1"/>
    <col min="6" max="6" width="11.08984375" style="40" customWidth="1"/>
    <col min="7" max="251" width="9.08984375" style="40" customWidth="1"/>
    <col min="252" max="252" width="15" style="40" customWidth="1"/>
    <col min="253" max="253" width="0.6328125" style="40" customWidth="1"/>
    <col min="254" max="254" width="16.90625" style="40" customWidth="1"/>
    <col min="255" max="255" width="0.90625" style="40" customWidth="1"/>
    <col min="256" max="16384" width="16.453125" style="40"/>
  </cols>
  <sheetData>
    <row r="1" spans="1:8" ht="13">
      <c r="A1" s="39">
        <v>41684</v>
      </c>
    </row>
    <row r="2" spans="1:8" ht="12.75" customHeight="1">
      <c r="A2" s="5" t="s">
        <v>149</v>
      </c>
      <c r="B2" s="41"/>
      <c r="C2" s="41"/>
      <c r="D2" s="41"/>
      <c r="E2" s="41"/>
      <c r="F2" s="41"/>
    </row>
    <row r="3" spans="1:8" ht="12.75" customHeight="1" thickBot="1">
      <c r="A3" s="42"/>
      <c r="B3" s="42"/>
      <c r="C3" s="42"/>
      <c r="D3" s="42"/>
      <c r="E3" s="42"/>
      <c r="F3" s="42"/>
    </row>
    <row r="4" spans="1:8" ht="12.75" customHeight="1">
      <c r="A4" s="43"/>
      <c r="B4" s="148" t="s">
        <v>105</v>
      </c>
      <c r="C4" s="148" t="s">
        <v>106</v>
      </c>
      <c r="D4" s="148" t="s">
        <v>107</v>
      </c>
      <c r="E4" s="148" t="s">
        <v>108</v>
      </c>
      <c r="F4" s="148" t="s">
        <v>109</v>
      </c>
    </row>
    <row r="5" spans="1:8" ht="12.75" customHeight="1">
      <c r="B5" s="149"/>
      <c r="C5" s="149"/>
      <c r="D5" s="149"/>
      <c r="E5" s="149"/>
      <c r="F5" s="151"/>
    </row>
    <row r="6" spans="1:8" ht="12.75" customHeight="1">
      <c r="A6" s="44"/>
      <c r="B6" s="149"/>
      <c r="C6" s="149"/>
      <c r="D6" s="149"/>
      <c r="E6" s="149"/>
      <c r="F6" s="151"/>
    </row>
    <row r="7" spans="1:8" ht="12.75" customHeight="1">
      <c r="B7" s="149"/>
      <c r="C7" s="149"/>
      <c r="D7" s="149"/>
      <c r="E7" s="149"/>
      <c r="F7" s="151"/>
    </row>
    <row r="8" spans="1:8" ht="12.75" customHeight="1">
      <c r="A8" s="45" t="s">
        <v>0</v>
      </c>
      <c r="B8" s="149"/>
      <c r="C8" s="149"/>
      <c r="D8" s="149"/>
      <c r="E8" s="149"/>
      <c r="F8" s="151"/>
    </row>
    <row r="9" spans="1:8" ht="12.75" customHeight="1">
      <c r="A9" s="46"/>
      <c r="B9" s="150"/>
      <c r="C9" s="150"/>
      <c r="D9" s="150"/>
      <c r="E9" s="150"/>
      <c r="F9" s="150"/>
    </row>
    <row r="10" spans="1:8" ht="12.75" customHeight="1">
      <c r="E10" s="47"/>
    </row>
    <row r="11" spans="1:8" ht="12.75" customHeight="1">
      <c r="A11" s="45" t="s">
        <v>110</v>
      </c>
      <c r="B11" s="47">
        <v>46</v>
      </c>
      <c r="C11" s="47">
        <v>46</v>
      </c>
      <c r="D11" s="47">
        <v>0</v>
      </c>
      <c r="E11" s="47">
        <v>46</v>
      </c>
      <c r="F11" s="48" t="s">
        <v>1</v>
      </c>
      <c r="G11" s="45"/>
    </row>
    <row r="12" spans="1:8" ht="15">
      <c r="A12" s="45" t="s">
        <v>150</v>
      </c>
      <c r="B12" s="47">
        <v>55</v>
      </c>
      <c r="C12" s="47">
        <v>55</v>
      </c>
      <c r="D12" s="47">
        <v>0</v>
      </c>
      <c r="E12" s="47">
        <v>55</v>
      </c>
      <c r="F12" s="48" t="s">
        <v>3</v>
      </c>
      <c r="G12" s="45"/>
      <c r="H12" s="49"/>
    </row>
    <row r="13" spans="1:8" ht="13">
      <c r="A13" s="45" t="s">
        <v>4</v>
      </c>
      <c r="B13" s="47">
        <v>48</v>
      </c>
      <c r="C13" s="47">
        <v>48</v>
      </c>
      <c r="D13" s="47">
        <v>0</v>
      </c>
      <c r="E13" s="47">
        <v>48</v>
      </c>
      <c r="F13" s="48" t="s">
        <v>1</v>
      </c>
      <c r="G13" s="45"/>
    </row>
    <row r="14" spans="1:8" ht="13">
      <c r="A14" s="45" t="s">
        <v>5</v>
      </c>
      <c r="B14" s="47" t="s">
        <v>92</v>
      </c>
      <c r="C14" s="47">
        <v>37.799999999999997</v>
      </c>
      <c r="D14" s="47">
        <v>13.12</v>
      </c>
      <c r="E14" s="47">
        <f>+C14+D14</f>
        <v>50.919999999999995</v>
      </c>
      <c r="F14" s="48" t="s">
        <v>1</v>
      </c>
      <c r="G14" s="45"/>
    </row>
    <row r="15" spans="1:8" s="51" customFormat="1" ht="13">
      <c r="A15" s="50" t="s">
        <v>6</v>
      </c>
      <c r="B15" s="47" t="s">
        <v>60</v>
      </c>
      <c r="C15" s="47" t="s">
        <v>60</v>
      </c>
      <c r="D15" s="47" t="s">
        <v>60</v>
      </c>
      <c r="E15" s="47" t="s">
        <v>60</v>
      </c>
      <c r="F15" s="48" t="s">
        <v>60</v>
      </c>
      <c r="G15" s="50"/>
    </row>
    <row r="16" spans="1:8" ht="13">
      <c r="A16" s="45" t="s">
        <v>7</v>
      </c>
      <c r="B16" s="47">
        <v>40</v>
      </c>
      <c r="C16" s="47">
        <v>40</v>
      </c>
      <c r="D16" s="47" t="s">
        <v>60</v>
      </c>
      <c r="E16" s="47">
        <v>40</v>
      </c>
      <c r="F16" s="48" t="s">
        <v>3</v>
      </c>
      <c r="G16" s="45"/>
    </row>
    <row r="17" spans="1:7" ht="12.75" customHeight="1">
      <c r="A17" s="45" t="s">
        <v>8</v>
      </c>
      <c r="B17" s="47">
        <v>43</v>
      </c>
      <c r="C17" s="47" t="s">
        <v>55</v>
      </c>
      <c r="D17" s="47" t="s">
        <v>55</v>
      </c>
      <c r="E17" s="47">
        <v>61.5</v>
      </c>
      <c r="F17" s="48" t="s">
        <v>55</v>
      </c>
      <c r="G17" s="45"/>
    </row>
    <row r="18" spans="1:7" ht="12.75" customHeight="1">
      <c r="A18" s="45" t="s">
        <v>151</v>
      </c>
      <c r="B18" s="47">
        <v>50</v>
      </c>
      <c r="C18" s="47">
        <v>50</v>
      </c>
      <c r="D18" s="47">
        <v>0</v>
      </c>
      <c r="E18" s="47">
        <v>50</v>
      </c>
      <c r="F18" s="52" t="s">
        <v>1</v>
      </c>
      <c r="G18" s="45"/>
    </row>
    <row r="19" spans="1:7" ht="12.75" customHeight="1">
      <c r="A19" s="45" t="s">
        <v>152</v>
      </c>
      <c r="B19" s="47" t="s">
        <v>80</v>
      </c>
      <c r="C19" s="47">
        <v>50.909090909090907</v>
      </c>
      <c r="D19" s="47">
        <v>9.0909090909090917</v>
      </c>
      <c r="E19" s="47">
        <v>60</v>
      </c>
      <c r="F19" s="52" t="s">
        <v>3</v>
      </c>
      <c r="G19" s="45"/>
    </row>
    <row r="20" spans="1:7" ht="12.75" customHeight="1">
      <c r="A20" s="45" t="s">
        <v>29</v>
      </c>
      <c r="B20" s="47">
        <v>45</v>
      </c>
      <c r="C20" s="47">
        <v>45</v>
      </c>
      <c r="D20" s="47">
        <v>0</v>
      </c>
      <c r="E20" s="47">
        <v>45</v>
      </c>
      <c r="F20" s="52" t="s">
        <v>54</v>
      </c>
      <c r="G20" s="45"/>
    </row>
    <row r="21" spans="1:7" ht="13">
      <c r="A21" s="45" t="s">
        <v>78</v>
      </c>
      <c r="B21" s="47" t="s">
        <v>55</v>
      </c>
      <c r="C21" s="47" t="s">
        <v>55</v>
      </c>
      <c r="D21" s="47" t="s">
        <v>55</v>
      </c>
      <c r="E21" s="47" t="s">
        <v>55</v>
      </c>
      <c r="F21" s="52" t="s">
        <v>55</v>
      </c>
      <c r="G21" s="45"/>
    </row>
    <row r="22" spans="1:7" ht="13">
      <c r="A22" s="45" t="s">
        <v>9</v>
      </c>
      <c r="B22" s="47" t="s">
        <v>55</v>
      </c>
      <c r="C22" s="47" t="s">
        <v>55</v>
      </c>
      <c r="D22" s="47" t="s">
        <v>55</v>
      </c>
      <c r="E22" s="47" t="s">
        <v>55</v>
      </c>
      <c r="F22" s="52" t="s">
        <v>55</v>
      </c>
      <c r="G22" s="45"/>
    </row>
    <row r="23" spans="1:7" ht="13">
      <c r="A23" s="53" t="s">
        <v>10</v>
      </c>
      <c r="B23" s="47">
        <v>45</v>
      </c>
      <c r="C23" s="47">
        <v>45</v>
      </c>
      <c r="D23" s="47">
        <v>0</v>
      </c>
      <c r="E23" s="47">
        <v>45</v>
      </c>
      <c r="F23" s="52" t="s">
        <v>1</v>
      </c>
      <c r="G23" s="53"/>
    </row>
    <row r="24" spans="1:7" ht="15">
      <c r="A24" s="45" t="s">
        <v>153</v>
      </c>
      <c r="B24" s="47" t="s">
        <v>102</v>
      </c>
      <c r="C24" s="47">
        <v>36.25</v>
      </c>
      <c r="D24" s="47">
        <v>0</v>
      </c>
      <c r="E24" s="47">
        <v>36.25</v>
      </c>
      <c r="F24" s="52" t="s">
        <v>3</v>
      </c>
      <c r="G24" s="45"/>
    </row>
    <row r="25" spans="1:7" ht="13">
      <c r="A25" s="45" t="s">
        <v>11</v>
      </c>
      <c r="B25" s="47">
        <v>42</v>
      </c>
      <c r="C25" s="47" t="s">
        <v>55</v>
      </c>
      <c r="D25" s="47" t="s">
        <v>65</v>
      </c>
      <c r="E25" s="47" t="s">
        <v>55</v>
      </c>
      <c r="F25" s="52" t="s">
        <v>1</v>
      </c>
      <c r="G25" s="45"/>
    </row>
    <row r="26" spans="1:7" ht="13">
      <c r="A26" s="45" t="s">
        <v>12</v>
      </c>
      <c r="B26" s="47" t="s">
        <v>55</v>
      </c>
      <c r="C26" s="47" t="s">
        <v>55</v>
      </c>
      <c r="D26" s="47" t="s">
        <v>55</v>
      </c>
      <c r="E26" s="47" t="s">
        <v>55</v>
      </c>
      <c r="F26" s="52" t="s">
        <v>55</v>
      </c>
      <c r="G26" s="45"/>
    </row>
    <row r="27" spans="1:7" ht="12.75" customHeight="1">
      <c r="A27" s="45" t="s">
        <v>13</v>
      </c>
      <c r="B27" s="54" t="s">
        <v>91</v>
      </c>
      <c r="C27" s="47" t="s">
        <v>55</v>
      </c>
      <c r="D27" s="47" t="s">
        <v>55</v>
      </c>
      <c r="E27" s="47" t="s">
        <v>55</v>
      </c>
      <c r="F27" s="52" t="s">
        <v>55</v>
      </c>
      <c r="G27" s="45"/>
    </row>
    <row r="28" spans="1:7" ht="15">
      <c r="A28" s="45" t="s">
        <v>154</v>
      </c>
      <c r="B28" s="47">
        <v>42</v>
      </c>
      <c r="C28" s="47">
        <v>42</v>
      </c>
      <c r="D28" s="47">
        <v>0</v>
      </c>
      <c r="E28" s="47">
        <v>42</v>
      </c>
      <c r="F28" s="52" t="s">
        <v>1</v>
      </c>
      <c r="G28" s="45"/>
    </row>
    <row r="29" spans="1:7" ht="13.5" customHeight="1">
      <c r="A29" s="45" t="s">
        <v>15</v>
      </c>
      <c r="B29" s="47">
        <v>48</v>
      </c>
      <c r="C29" s="47">
        <v>48</v>
      </c>
      <c r="D29" s="47">
        <v>0</v>
      </c>
      <c r="E29" s="47">
        <v>48</v>
      </c>
      <c r="F29" s="52" t="s">
        <v>1</v>
      </c>
      <c r="G29" s="45"/>
    </row>
    <row r="30" spans="1:7" ht="13.5" customHeight="1">
      <c r="A30" s="45" t="s">
        <v>155</v>
      </c>
      <c r="B30" s="47">
        <v>45</v>
      </c>
      <c r="C30" s="47">
        <v>45</v>
      </c>
      <c r="D30" s="47">
        <v>0</v>
      </c>
      <c r="E30" s="47">
        <v>45</v>
      </c>
      <c r="F30" s="52" t="s">
        <v>3</v>
      </c>
      <c r="G30" s="45"/>
    </row>
    <row r="31" spans="1:7" ht="13">
      <c r="A31" s="45" t="s">
        <v>16</v>
      </c>
      <c r="B31" s="47">
        <v>29.8</v>
      </c>
      <c r="C31" s="47">
        <v>29.8</v>
      </c>
      <c r="D31" s="47">
        <v>21</v>
      </c>
      <c r="E31" s="47">
        <v>50.8</v>
      </c>
      <c r="F31" s="52" t="s">
        <v>1</v>
      </c>
      <c r="G31" s="45"/>
    </row>
    <row r="32" spans="1:7" ht="13">
      <c r="A32" s="45" t="s">
        <v>33</v>
      </c>
      <c r="B32" s="47" t="s">
        <v>55</v>
      </c>
      <c r="C32" s="47" t="s">
        <v>55</v>
      </c>
      <c r="D32" s="47" t="s">
        <v>55</v>
      </c>
      <c r="E32" s="47" t="s">
        <v>55</v>
      </c>
      <c r="F32" s="52" t="s">
        <v>55</v>
      </c>
      <c r="G32" s="45"/>
    </row>
    <row r="33" spans="1:7" ht="12.75" customHeight="1">
      <c r="A33" s="45" t="s">
        <v>17</v>
      </c>
      <c r="B33" s="47" t="s">
        <v>90</v>
      </c>
      <c r="C33" s="47" t="s">
        <v>101</v>
      </c>
      <c r="D33" s="47">
        <v>2</v>
      </c>
      <c r="E33" s="47" t="s">
        <v>100</v>
      </c>
      <c r="F33" s="52" t="s">
        <v>1</v>
      </c>
      <c r="G33" s="45"/>
    </row>
    <row r="34" spans="1:7" ht="12.75" customHeight="1">
      <c r="A34" s="45" t="s">
        <v>18</v>
      </c>
      <c r="B34" s="47" t="s">
        <v>60</v>
      </c>
      <c r="C34" s="47" t="s">
        <v>60</v>
      </c>
      <c r="D34" s="47" t="s">
        <v>60</v>
      </c>
      <c r="E34" s="47" t="s">
        <v>60</v>
      </c>
      <c r="F34" s="48" t="s">
        <v>60</v>
      </c>
      <c r="G34" s="45"/>
    </row>
    <row r="35" spans="1:7" ht="13">
      <c r="A35" s="45" t="s">
        <v>19</v>
      </c>
      <c r="B35" s="47">
        <v>33</v>
      </c>
      <c r="C35" s="47">
        <v>33</v>
      </c>
      <c r="D35" s="47">
        <v>0</v>
      </c>
      <c r="E35" s="47">
        <v>33</v>
      </c>
      <c r="F35" s="52" t="s">
        <v>54</v>
      </c>
      <c r="G35" s="45"/>
    </row>
    <row r="36" spans="1:7" ht="15">
      <c r="A36" s="45" t="s">
        <v>156</v>
      </c>
      <c r="B36" s="47">
        <v>40</v>
      </c>
      <c r="C36" s="47">
        <v>28.2</v>
      </c>
      <c r="D36" s="47">
        <v>29.6</v>
      </c>
      <c r="E36" s="47">
        <v>57.8</v>
      </c>
      <c r="F36" s="52" t="s">
        <v>3</v>
      </c>
      <c r="G36" s="45"/>
    </row>
    <row r="37" spans="1:7" ht="15">
      <c r="A37" s="45" t="s">
        <v>157</v>
      </c>
      <c r="B37" s="47">
        <v>9.8000000000000007</v>
      </c>
      <c r="C37" s="55">
        <v>6.5612695810564681</v>
      </c>
      <c r="D37" s="56">
        <v>26.487000000000002</v>
      </c>
      <c r="E37" s="47">
        <v>33.048269581056473</v>
      </c>
      <c r="F37" s="52" t="s">
        <v>3</v>
      </c>
      <c r="G37" s="57"/>
    </row>
    <row r="38" spans="1:7" ht="13.5" customHeight="1">
      <c r="A38" s="45" t="s">
        <v>21</v>
      </c>
      <c r="B38" s="47" t="s">
        <v>55</v>
      </c>
      <c r="C38" s="47" t="s">
        <v>55</v>
      </c>
      <c r="D38" s="47" t="s">
        <v>55</v>
      </c>
      <c r="E38" s="47" t="s">
        <v>55</v>
      </c>
      <c r="F38" s="52" t="s">
        <v>55</v>
      </c>
      <c r="G38" s="45"/>
    </row>
    <row r="39" spans="1:7" ht="15">
      <c r="A39" s="45" t="s">
        <v>158</v>
      </c>
      <c r="B39" s="47">
        <v>52</v>
      </c>
      <c r="C39" s="47">
        <v>52</v>
      </c>
      <c r="D39" s="47">
        <v>0</v>
      </c>
      <c r="E39" s="47">
        <v>52</v>
      </c>
      <c r="F39" s="52" t="s">
        <v>1</v>
      </c>
      <c r="G39" s="45"/>
    </row>
    <row r="40" spans="1:7" ht="12.75" customHeight="1">
      <c r="A40" s="45" t="s">
        <v>159</v>
      </c>
      <c r="B40" s="47">
        <v>46</v>
      </c>
      <c r="C40" s="47">
        <v>42.849000000000004</v>
      </c>
      <c r="D40" s="47">
        <v>6.85</v>
      </c>
      <c r="E40" s="47">
        <v>49.699000000000005</v>
      </c>
      <c r="F40" s="52" t="s">
        <v>1</v>
      </c>
      <c r="G40" s="45"/>
    </row>
    <row r="41" spans="1:7" ht="12.75" customHeight="1" thickBot="1">
      <c r="A41" s="42"/>
      <c r="B41" s="42"/>
      <c r="C41" s="42"/>
      <c r="D41" s="42"/>
      <c r="E41" s="42"/>
      <c r="F41" s="42" t="s">
        <v>3</v>
      </c>
    </row>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04" spans="1:1">
      <c r="A104" s="40" t="s">
        <v>103</v>
      </c>
    </row>
  </sheetData>
  <mergeCells count="5">
    <mergeCell ref="B4:B9"/>
    <mergeCell ref="C4:C9"/>
    <mergeCell ref="D4:D9"/>
    <mergeCell ref="E4:E9"/>
    <mergeCell ref="F4:F9"/>
  </mergeCells>
  <conditionalFormatting sqref="D11:D40">
    <cfRule type="cellIs" dxfId="0" priority="1" stopIfTrue="1" operator="equal">
      <formula>0</formula>
    </cfRule>
  </conditionalFormatting>
  <printOptions horizontalCentered="1" verticalCentered="1"/>
  <pageMargins left="0.25" right="0.25" top="0.75" bottom="0.75" header="0.3" footer="0.3"/>
  <pageSetup paperSize="9" scale="72"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26"/>
  <sheetViews>
    <sheetView showGridLines="0" zoomScaleNormal="100" workbookViewId="0"/>
  </sheetViews>
  <sheetFormatPr defaultColWidth="9.08984375" defaultRowHeight="12.75" customHeight="1"/>
  <cols>
    <col min="1" max="1" width="18.08984375" style="4" customWidth="1"/>
    <col min="2" max="3" width="16.6328125" style="2" customWidth="1"/>
    <col min="4" max="4" width="16.6328125" style="3" customWidth="1"/>
    <col min="5" max="6" width="16.6328125" style="2" customWidth="1"/>
    <col min="7" max="9" width="9.08984375" style="4"/>
    <col min="10" max="10" width="14.90625" style="4" customWidth="1"/>
    <col min="11" max="11" width="9.08984375" style="4"/>
    <col min="12" max="12" width="9" style="4" bestFit="1" customWidth="1"/>
    <col min="13" max="13" width="4.54296875" style="4" bestFit="1" customWidth="1"/>
    <col min="14" max="14" width="9" style="4" bestFit="1" customWidth="1"/>
    <col min="15" max="16384" width="9.08984375" style="4"/>
  </cols>
  <sheetData>
    <row r="1" spans="1:19" ht="12.75" customHeight="1">
      <c r="A1" s="1">
        <v>43684</v>
      </c>
    </row>
    <row r="2" spans="1:19" ht="12.75" customHeight="1">
      <c r="A2" s="5" t="s">
        <v>258</v>
      </c>
      <c r="B2" s="6"/>
      <c r="C2" s="6"/>
      <c r="D2" s="7"/>
      <c r="E2" s="6"/>
      <c r="F2" s="6"/>
      <c r="S2" s="8"/>
    </row>
    <row r="3" spans="1:19" ht="12.75" customHeight="1">
      <c r="S3" s="8"/>
    </row>
    <row r="4" spans="1:19" ht="12.75" customHeight="1">
      <c r="A4" s="136" t="s">
        <v>0</v>
      </c>
      <c r="B4" s="133" t="s">
        <v>105</v>
      </c>
      <c r="C4" s="133" t="s">
        <v>106</v>
      </c>
      <c r="D4" s="138" t="s">
        <v>107</v>
      </c>
      <c r="E4" s="133" t="s">
        <v>108</v>
      </c>
      <c r="F4" s="133" t="s">
        <v>109</v>
      </c>
      <c r="S4" s="8"/>
    </row>
    <row r="5" spans="1:19" ht="12.75" customHeight="1">
      <c r="A5" s="136"/>
      <c r="B5" s="134"/>
      <c r="C5" s="134"/>
      <c r="D5" s="139"/>
      <c r="E5" s="134"/>
      <c r="F5" s="134"/>
      <c r="S5" s="8"/>
    </row>
    <row r="6" spans="1:19" ht="12.75" customHeight="1">
      <c r="A6" s="136"/>
      <c r="B6" s="134"/>
      <c r="C6" s="134"/>
      <c r="D6" s="139"/>
      <c r="E6" s="134"/>
      <c r="F6" s="134"/>
      <c r="S6" s="8"/>
    </row>
    <row r="7" spans="1:19" ht="12.75" customHeight="1">
      <c r="A7" s="136"/>
      <c r="B7" s="134"/>
      <c r="C7" s="134"/>
      <c r="D7" s="139"/>
      <c r="E7" s="134"/>
      <c r="F7" s="134"/>
      <c r="S7" s="8"/>
    </row>
    <row r="8" spans="1:19" ht="12.75" customHeight="1">
      <c r="A8" s="136"/>
      <c r="B8" s="134"/>
      <c r="C8" s="134"/>
      <c r="D8" s="139"/>
      <c r="E8" s="134"/>
      <c r="F8" s="134"/>
      <c r="S8" s="8"/>
    </row>
    <row r="9" spans="1:19" ht="12.75" customHeight="1" thickBot="1">
      <c r="A9" s="137"/>
      <c r="B9" s="135"/>
      <c r="C9" s="135"/>
      <c r="D9" s="140"/>
      <c r="E9" s="135"/>
      <c r="F9" s="135"/>
      <c r="S9" s="8"/>
    </row>
    <row r="10" spans="1:19" ht="12.75" customHeight="1">
      <c r="A10" s="11"/>
      <c r="B10" s="93"/>
      <c r="C10" s="93"/>
      <c r="D10" s="94"/>
      <c r="E10" s="93"/>
      <c r="F10" s="93"/>
      <c r="S10" s="8"/>
    </row>
    <row r="11" spans="1:19" ht="12.75" customHeight="1">
      <c r="A11" s="15" t="s">
        <v>130</v>
      </c>
      <c r="B11" s="16">
        <v>30</v>
      </c>
      <c r="C11" s="17">
        <v>30</v>
      </c>
      <c r="D11" s="18"/>
      <c r="E11" s="17">
        <v>30</v>
      </c>
      <c r="F11" s="16" t="s">
        <v>1</v>
      </c>
      <c r="S11" s="8"/>
    </row>
    <row r="12" spans="1:19" ht="12.75" customHeight="1">
      <c r="A12" s="15" t="s">
        <v>2</v>
      </c>
      <c r="B12" s="16">
        <v>25</v>
      </c>
      <c r="C12" s="17">
        <v>25</v>
      </c>
      <c r="D12" s="18"/>
      <c r="E12" s="17">
        <v>25</v>
      </c>
      <c r="F12" s="16" t="s">
        <v>3</v>
      </c>
      <c r="S12" s="8"/>
    </row>
    <row r="13" spans="1:19" ht="12.75" customHeight="1">
      <c r="A13" s="15" t="s">
        <v>131</v>
      </c>
      <c r="B13" s="16">
        <v>29</v>
      </c>
      <c r="C13" s="17">
        <v>29.58</v>
      </c>
      <c r="D13" s="18"/>
      <c r="E13" s="17">
        <v>29.58</v>
      </c>
      <c r="F13" s="16" t="s">
        <v>1</v>
      </c>
      <c r="S13" s="8"/>
    </row>
    <row r="14" spans="1:19" ht="12.75" customHeight="1">
      <c r="A14" s="15" t="s">
        <v>5</v>
      </c>
      <c r="B14" s="16">
        <v>15</v>
      </c>
      <c r="C14" s="17">
        <v>15</v>
      </c>
      <c r="D14" s="17">
        <v>11.8</v>
      </c>
      <c r="E14" s="17">
        <v>26.8</v>
      </c>
      <c r="F14" s="16" t="s">
        <v>3</v>
      </c>
    </row>
    <row r="15" spans="1:19" ht="12.75" customHeight="1">
      <c r="A15" s="15" t="s">
        <v>132</v>
      </c>
      <c r="B15" s="16">
        <v>25</v>
      </c>
      <c r="C15" s="17">
        <v>25</v>
      </c>
      <c r="D15" s="17"/>
      <c r="E15" s="17">
        <v>25</v>
      </c>
      <c r="F15" s="16" t="s">
        <v>1</v>
      </c>
    </row>
    <row r="16" spans="1:19" ht="12.75" customHeight="1">
      <c r="A16" s="15" t="s">
        <v>6</v>
      </c>
      <c r="B16" s="16">
        <v>19</v>
      </c>
      <c r="C16" s="16">
        <v>19</v>
      </c>
      <c r="D16" s="16"/>
      <c r="E16" s="16">
        <v>19</v>
      </c>
      <c r="F16" s="16" t="s">
        <v>1</v>
      </c>
      <c r="G16" s="19"/>
    </row>
    <row r="17" spans="1:6" ht="12.75" customHeight="1">
      <c r="A17" s="15" t="s">
        <v>7</v>
      </c>
      <c r="B17" s="16">
        <v>22</v>
      </c>
      <c r="C17" s="17">
        <v>22</v>
      </c>
      <c r="D17" s="17"/>
      <c r="E17" s="17">
        <v>22</v>
      </c>
      <c r="F17" s="16" t="s">
        <v>3</v>
      </c>
    </row>
    <row r="18" spans="1:6" ht="12.75" customHeight="1">
      <c r="A18" s="15" t="s">
        <v>133</v>
      </c>
      <c r="B18" s="16">
        <v>20</v>
      </c>
      <c r="C18" s="17">
        <v>20</v>
      </c>
      <c r="D18" s="17"/>
      <c r="E18" s="17">
        <v>20</v>
      </c>
      <c r="F18" s="16" t="s">
        <v>3</v>
      </c>
    </row>
    <row r="19" spans="1:6" ht="12.75" customHeight="1">
      <c r="A19" s="15" t="s">
        <v>8</v>
      </c>
      <c r="B19" s="16">
        <v>20</v>
      </c>
      <c r="C19" s="17">
        <v>20</v>
      </c>
      <c r="D19" s="17"/>
      <c r="E19" s="17">
        <v>20</v>
      </c>
      <c r="F19" s="16" t="s">
        <v>3</v>
      </c>
    </row>
    <row r="20" spans="1:6" ht="12.75" customHeight="1">
      <c r="A20" s="15" t="s">
        <v>134</v>
      </c>
      <c r="B20" s="16">
        <v>34.43</v>
      </c>
      <c r="C20" s="17">
        <v>34.43</v>
      </c>
      <c r="D20" s="17"/>
      <c r="E20" s="17">
        <v>34.43</v>
      </c>
      <c r="F20" s="16" t="s">
        <v>1</v>
      </c>
    </row>
    <row r="21" spans="1:6" ht="12.75" customHeight="1">
      <c r="A21" s="15" t="s">
        <v>135</v>
      </c>
      <c r="B21" s="16">
        <v>15.824999999999999</v>
      </c>
      <c r="C21" s="17">
        <v>15.824999999999999</v>
      </c>
      <c r="D21" s="17">
        <v>14.064263</v>
      </c>
      <c r="E21" s="17">
        <v>29.889263</v>
      </c>
      <c r="F21" s="16" t="s">
        <v>3</v>
      </c>
    </row>
    <row r="22" spans="1:6" ht="12.75" customHeight="1">
      <c r="A22" s="15" t="s">
        <v>29</v>
      </c>
      <c r="B22" s="16">
        <v>29</v>
      </c>
      <c r="C22" s="17">
        <v>29</v>
      </c>
      <c r="D22" s="17"/>
      <c r="E22" s="17">
        <v>29</v>
      </c>
      <c r="F22" s="16" t="s">
        <v>1</v>
      </c>
    </row>
    <row r="23" spans="1:6" ht="12.75" customHeight="1">
      <c r="A23" s="15" t="s">
        <v>136</v>
      </c>
      <c r="B23" s="16">
        <v>9</v>
      </c>
      <c r="C23" s="17">
        <v>9</v>
      </c>
      <c r="D23" s="17"/>
      <c r="E23" s="17">
        <v>9</v>
      </c>
      <c r="F23" s="16" t="s">
        <v>3</v>
      </c>
    </row>
    <row r="24" spans="1:6" ht="12.75" customHeight="1">
      <c r="A24" s="15" t="s">
        <v>137</v>
      </c>
      <c r="B24" s="16">
        <v>20</v>
      </c>
      <c r="C24" s="17">
        <v>20</v>
      </c>
      <c r="D24" s="17"/>
      <c r="E24" s="17">
        <v>20</v>
      </c>
      <c r="F24" s="16" t="s">
        <v>1</v>
      </c>
    </row>
    <row r="25" spans="1:6" ht="12.75" customHeight="1">
      <c r="A25" s="15" t="s">
        <v>10</v>
      </c>
      <c r="B25" s="16">
        <v>12.5</v>
      </c>
      <c r="C25" s="17">
        <v>12.5</v>
      </c>
      <c r="D25" s="17"/>
      <c r="E25" s="17">
        <v>12.5</v>
      </c>
      <c r="F25" s="16" t="s">
        <v>1</v>
      </c>
    </row>
    <row r="26" spans="1:6" s="19" customFormat="1" ht="12.75" customHeight="1">
      <c r="A26" s="15" t="s">
        <v>138</v>
      </c>
      <c r="B26" s="16">
        <v>23</v>
      </c>
      <c r="C26" s="16">
        <v>23</v>
      </c>
      <c r="D26" s="17">
        <v>0</v>
      </c>
      <c r="E26" s="16">
        <v>23</v>
      </c>
      <c r="F26" s="16" t="s">
        <v>1</v>
      </c>
    </row>
    <row r="27" spans="1:6" ht="12.75" customHeight="1">
      <c r="A27" s="15" t="s">
        <v>140</v>
      </c>
      <c r="B27" s="16">
        <v>24</v>
      </c>
      <c r="C27" s="17">
        <v>23.906400000000001</v>
      </c>
      <c r="D27" s="17">
        <v>3.9</v>
      </c>
      <c r="E27" s="17">
        <v>27.8064</v>
      </c>
      <c r="F27" s="16" t="s">
        <v>3</v>
      </c>
    </row>
    <row r="28" spans="1:6" ht="12.75" customHeight="1">
      <c r="A28" s="15" t="s">
        <v>139</v>
      </c>
      <c r="B28" s="16">
        <v>23.2</v>
      </c>
      <c r="C28" s="17">
        <v>22.39</v>
      </c>
      <c r="D28" s="17">
        <v>7.35</v>
      </c>
      <c r="E28" s="17">
        <v>29.74</v>
      </c>
      <c r="F28" s="16" t="s">
        <v>1</v>
      </c>
    </row>
    <row r="29" spans="1:6" ht="12.75" customHeight="1">
      <c r="A29" s="15" t="s">
        <v>12</v>
      </c>
      <c r="B29" s="16">
        <v>25</v>
      </c>
      <c r="C29" s="17">
        <v>25</v>
      </c>
      <c r="D29" s="17">
        <v>2.5</v>
      </c>
      <c r="E29" s="17">
        <v>27.5</v>
      </c>
      <c r="F29" s="16" t="s">
        <v>1</v>
      </c>
    </row>
    <row r="30" spans="1:6" ht="12.75" customHeight="1">
      <c r="A30" s="15" t="s">
        <v>249</v>
      </c>
      <c r="B30" s="16">
        <v>20</v>
      </c>
      <c r="C30" s="17">
        <v>20</v>
      </c>
      <c r="D30" s="17"/>
      <c r="E30" s="17">
        <v>20</v>
      </c>
      <c r="F30" s="16" t="s">
        <v>3</v>
      </c>
    </row>
    <row r="31" spans="1:6" ht="12.75" customHeight="1">
      <c r="A31" s="15" t="s">
        <v>259</v>
      </c>
      <c r="B31" s="16">
        <v>15</v>
      </c>
      <c r="C31" s="17">
        <v>15</v>
      </c>
      <c r="D31" s="17"/>
      <c r="E31" s="17">
        <v>15</v>
      </c>
      <c r="F31" s="16"/>
    </row>
    <row r="32" spans="1:6" ht="12.75" customHeight="1">
      <c r="A32" s="15" t="s">
        <v>141</v>
      </c>
      <c r="B32" s="16">
        <v>19.260000000000002</v>
      </c>
      <c r="C32" s="17">
        <v>19.260000000000002</v>
      </c>
      <c r="D32" s="17">
        <v>6.75</v>
      </c>
      <c r="E32" s="17">
        <v>26.01</v>
      </c>
      <c r="F32" s="16" t="s">
        <v>3</v>
      </c>
    </row>
    <row r="33" spans="1:6" ht="12.75" customHeight="1">
      <c r="A33" s="15" t="s">
        <v>49</v>
      </c>
      <c r="B33" s="16">
        <v>30</v>
      </c>
      <c r="C33" s="17">
        <v>30</v>
      </c>
      <c r="D33" s="17"/>
      <c r="E33" s="17">
        <v>30</v>
      </c>
      <c r="F33" s="16" t="s">
        <v>3</v>
      </c>
    </row>
    <row r="34" spans="1:6" ht="12.75" customHeight="1">
      <c r="A34" s="15" t="s">
        <v>142</v>
      </c>
      <c r="B34" s="16">
        <v>25</v>
      </c>
      <c r="C34" s="17">
        <v>25</v>
      </c>
      <c r="D34" s="17"/>
      <c r="E34" s="17">
        <v>25</v>
      </c>
      <c r="F34" s="16" t="s">
        <v>1</v>
      </c>
    </row>
    <row r="35" spans="1:6" ht="12.75" customHeight="1">
      <c r="A35" s="15" t="s">
        <v>143</v>
      </c>
      <c r="B35" s="16">
        <v>28</v>
      </c>
      <c r="C35" s="17">
        <v>28</v>
      </c>
      <c r="D35" s="17"/>
      <c r="E35" s="17">
        <v>28</v>
      </c>
      <c r="F35" s="16" t="s">
        <v>3</v>
      </c>
    </row>
    <row r="36" spans="1:6" ht="12.75" customHeight="1">
      <c r="A36" s="15" t="s">
        <v>16</v>
      </c>
      <c r="B36" s="16">
        <v>23</v>
      </c>
      <c r="C36" s="17">
        <v>23</v>
      </c>
      <c r="D36" s="17"/>
      <c r="E36" s="17">
        <v>23</v>
      </c>
      <c r="F36" s="16" t="s">
        <v>3</v>
      </c>
    </row>
    <row r="37" spans="1:6" ht="12.75" customHeight="1">
      <c r="A37" s="15" t="s">
        <v>144</v>
      </c>
      <c r="B37" s="16">
        <v>19</v>
      </c>
      <c r="C37" s="17">
        <v>19</v>
      </c>
      <c r="D37" s="17"/>
      <c r="E37" s="17">
        <v>19</v>
      </c>
      <c r="F37" s="16" t="s">
        <v>3</v>
      </c>
    </row>
    <row r="38" spans="1:6" ht="12.75" customHeight="1">
      <c r="A38" s="15" t="s">
        <v>145</v>
      </c>
      <c r="B38" s="16">
        <v>30</v>
      </c>
      <c r="C38" s="17">
        <v>30</v>
      </c>
      <c r="D38" s="17">
        <v>1.5</v>
      </c>
      <c r="E38" s="17">
        <v>31.5</v>
      </c>
      <c r="F38" s="16" t="s">
        <v>3</v>
      </c>
    </row>
    <row r="39" spans="1:6" ht="12.75" customHeight="1">
      <c r="A39" s="15" t="s">
        <v>18</v>
      </c>
      <c r="B39" s="16">
        <v>21</v>
      </c>
      <c r="C39" s="17">
        <v>21</v>
      </c>
      <c r="D39" s="17"/>
      <c r="E39" s="17">
        <v>21</v>
      </c>
      <c r="F39" s="16" t="s">
        <v>3</v>
      </c>
    </row>
    <row r="40" spans="1:6" ht="12.75" customHeight="1">
      <c r="A40" s="15" t="s">
        <v>50</v>
      </c>
      <c r="B40" s="16">
        <v>19</v>
      </c>
      <c r="C40" s="17">
        <v>19</v>
      </c>
      <c r="D40" s="17"/>
      <c r="E40" s="17">
        <v>19</v>
      </c>
      <c r="F40" s="16" t="s">
        <v>3</v>
      </c>
    </row>
    <row r="41" spans="1:6" ht="12.75" customHeight="1">
      <c r="A41" s="15" t="s">
        <v>19</v>
      </c>
      <c r="B41" s="16">
        <v>25</v>
      </c>
      <c r="C41" s="17">
        <v>25</v>
      </c>
      <c r="D41" s="17"/>
      <c r="E41" s="17">
        <v>25</v>
      </c>
      <c r="F41" s="16" t="s">
        <v>3</v>
      </c>
    </row>
    <row r="42" spans="1:6" ht="12.75" customHeight="1">
      <c r="A42" s="15" t="s">
        <v>20</v>
      </c>
      <c r="B42" s="16">
        <v>22</v>
      </c>
      <c r="C42" s="17">
        <v>22</v>
      </c>
      <c r="D42" s="17"/>
      <c r="E42" s="17">
        <v>22</v>
      </c>
      <c r="F42" s="16" t="s">
        <v>3</v>
      </c>
    </row>
    <row r="43" spans="1:6" ht="12.75" customHeight="1">
      <c r="A43" s="15" t="s">
        <v>146</v>
      </c>
      <c r="B43" s="16">
        <v>8.5</v>
      </c>
      <c r="C43" s="17">
        <v>6.7023710000000003</v>
      </c>
      <c r="D43" s="18">
        <v>14.446211</v>
      </c>
      <c r="E43" s="17">
        <v>21.148581</v>
      </c>
      <c r="F43" s="16" t="s">
        <v>3</v>
      </c>
    </row>
    <row r="44" spans="1:6" ht="12.75" customHeight="1">
      <c r="A44" s="15" t="s">
        <v>254</v>
      </c>
      <c r="B44" s="21">
        <v>22</v>
      </c>
      <c r="C44" s="22">
        <v>22</v>
      </c>
      <c r="D44" s="22"/>
      <c r="E44" s="22">
        <v>22</v>
      </c>
      <c r="F44" s="21" t="s">
        <v>3</v>
      </c>
    </row>
    <row r="45" spans="1:6" ht="12.75" customHeight="1">
      <c r="A45" s="20" t="s">
        <v>147</v>
      </c>
      <c r="B45" s="21">
        <v>19</v>
      </c>
      <c r="C45" s="22">
        <v>19</v>
      </c>
      <c r="D45" s="22"/>
      <c r="E45" s="22">
        <v>19</v>
      </c>
      <c r="F45" s="21" t="s">
        <v>1</v>
      </c>
    </row>
    <row r="46" spans="1:6" ht="12.75" customHeight="1">
      <c r="A46" s="20" t="s">
        <v>148</v>
      </c>
      <c r="B46" s="21">
        <v>21</v>
      </c>
      <c r="C46" s="22">
        <v>19.713795000000001</v>
      </c>
      <c r="D46" s="22">
        <v>6.1247850000000001</v>
      </c>
      <c r="E46" s="22">
        <v>25.83858</v>
      </c>
      <c r="F46" s="21" t="s">
        <v>3</v>
      </c>
    </row>
    <row r="47" spans="1:6" ht="12.75" customHeight="1" thickBot="1">
      <c r="A47" s="23"/>
      <c r="B47" s="24"/>
      <c r="C47" s="25"/>
      <c r="D47" s="25"/>
      <c r="E47" s="25"/>
      <c r="F47" s="24"/>
    </row>
    <row r="48" spans="1:6" ht="12.75" customHeight="1">
      <c r="A48" s="20"/>
      <c r="B48" s="21"/>
      <c r="C48" s="22"/>
      <c r="D48" s="22"/>
      <c r="E48" s="22"/>
      <c r="F48" s="21"/>
    </row>
    <row r="49" spans="1:6" s="29" customFormat="1" ht="12.75" customHeight="1">
      <c r="A49" s="26"/>
      <c r="B49" s="27"/>
      <c r="C49" s="27"/>
      <c r="D49" s="28"/>
      <c r="E49" s="27"/>
      <c r="F49" s="27"/>
    </row>
    <row r="50" spans="1:6" s="29" customFormat="1" ht="12.75" customHeight="1">
      <c r="A50" s="30"/>
      <c r="B50" s="31"/>
      <c r="C50" s="27"/>
      <c r="D50" s="28"/>
      <c r="E50" s="27"/>
      <c r="F50" s="27"/>
    </row>
    <row r="51" spans="1:6" s="29" customFormat="1" ht="12.75" customHeight="1">
      <c r="A51" s="26"/>
      <c r="B51" s="27"/>
      <c r="C51" s="27"/>
      <c r="D51" s="28"/>
      <c r="E51" s="27"/>
      <c r="F51" s="27"/>
    </row>
    <row r="52" spans="1:6" s="29" customFormat="1" ht="12.75" customHeight="1">
      <c r="A52" s="26"/>
      <c r="B52" s="27"/>
      <c r="C52" s="27"/>
      <c r="D52" s="28"/>
      <c r="E52" s="27"/>
      <c r="F52" s="27"/>
    </row>
    <row r="53" spans="1:6" s="33" customFormat="1" ht="12" customHeight="1">
      <c r="A53" s="32"/>
      <c r="B53" s="32"/>
      <c r="C53" s="32"/>
      <c r="D53" s="32"/>
      <c r="E53" s="32"/>
      <c r="F53" s="32"/>
    </row>
    <row r="54" spans="1:6" s="33" customFormat="1" ht="12" customHeight="1">
      <c r="A54" s="32"/>
      <c r="B54" s="32"/>
      <c r="C54" s="32"/>
      <c r="D54" s="32"/>
      <c r="E54" s="32"/>
      <c r="F54" s="32"/>
    </row>
    <row r="55" spans="1:6" s="33" customFormat="1" ht="12" customHeight="1">
      <c r="A55" s="32"/>
      <c r="B55" s="32"/>
      <c r="C55" s="32"/>
      <c r="D55" s="32"/>
      <c r="E55" s="32"/>
      <c r="F55" s="32"/>
    </row>
    <row r="56" spans="1:6" s="33" customFormat="1" ht="12" customHeight="1">
      <c r="A56" s="32"/>
      <c r="B56" s="32"/>
      <c r="C56" s="32"/>
      <c r="D56" s="32"/>
      <c r="E56" s="32"/>
      <c r="F56" s="32"/>
    </row>
    <row r="57" spans="1:6" s="33" customFormat="1" ht="12" customHeight="1">
      <c r="A57" s="32"/>
      <c r="B57" s="32"/>
      <c r="C57" s="32"/>
      <c r="D57" s="32"/>
      <c r="E57" s="32"/>
      <c r="F57" s="32"/>
    </row>
    <row r="58" spans="1:6" s="33" customFormat="1" ht="12" customHeight="1">
      <c r="A58" s="32"/>
      <c r="B58" s="32"/>
      <c r="C58" s="32"/>
      <c r="D58" s="32"/>
      <c r="E58" s="32"/>
      <c r="F58" s="32"/>
    </row>
    <row r="59" spans="1:6" s="33" customFormat="1" ht="12" customHeight="1">
      <c r="A59" s="32"/>
      <c r="B59" s="32"/>
      <c r="C59" s="32"/>
      <c r="D59" s="32"/>
      <c r="E59" s="32"/>
      <c r="F59" s="32"/>
    </row>
    <row r="60" spans="1:6" s="33" customFormat="1" ht="12" customHeight="1">
      <c r="A60" s="32"/>
      <c r="B60" s="32"/>
      <c r="C60" s="32"/>
      <c r="D60" s="32"/>
      <c r="E60" s="32"/>
      <c r="F60" s="32"/>
    </row>
    <row r="61" spans="1:6" s="33" customFormat="1" ht="12" customHeight="1">
      <c r="A61" s="32"/>
      <c r="B61" s="32"/>
      <c r="C61" s="32"/>
      <c r="D61" s="32"/>
      <c r="E61" s="32"/>
      <c r="F61" s="32"/>
    </row>
    <row r="62" spans="1:6" s="33" customFormat="1" ht="12" customHeight="1">
      <c r="A62" s="32"/>
      <c r="B62" s="32"/>
      <c r="C62" s="32"/>
      <c r="D62" s="32"/>
      <c r="E62" s="32"/>
      <c r="F62" s="32"/>
    </row>
    <row r="63" spans="1:6" s="33" customFormat="1" ht="12" customHeight="1">
      <c r="A63" s="32"/>
      <c r="B63" s="32"/>
      <c r="C63" s="32"/>
      <c r="D63" s="32"/>
      <c r="E63" s="32"/>
      <c r="F63" s="32"/>
    </row>
    <row r="64" spans="1:6" s="33" customFormat="1" ht="12" customHeight="1">
      <c r="A64" s="32"/>
      <c r="B64" s="32"/>
      <c r="C64" s="32"/>
      <c r="D64" s="32"/>
      <c r="E64" s="32"/>
      <c r="F64" s="32"/>
    </row>
    <row r="65" spans="1:6" s="33" customFormat="1" ht="12" customHeight="1">
      <c r="A65" s="32"/>
      <c r="B65" s="32"/>
      <c r="C65" s="32"/>
      <c r="D65" s="32"/>
      <c r="E65" s="32"/>
      <c r="F65" s="32"/>
    </row>
    <row r="66" spans="1:6" s="33" customFormat="1" ht="12" customHeight="1">
      <c r="A66" s="32"/>
      <c r="B66" s="32"/>
      <c r="C66" s="32"/>
      <c r="D66" s="32"/>
      <c r="E66" s="32"/>
      <c r="F66" s="32"/>
    </row>
    <row r="67" spans="1:6" s="33" customFormat="1" ht="12" customHeight="1">
      <c r="A67" s="32"/>
      <c r="B67" s="32"/>
      <c r="C67" s="32"/>
      <c r="D67" s="32"/>
      <c r="E67" s="32"/>
      <c r="F67" s="32"/>
    </row>
    <row r="68" spans="1:6" s="33" customFormat="1" ht="12" customHeight="1">
      <c r="A68" s="32"/>
      <c r="B68" s="32"/>
      <c r="C68" s="32"/>
      <c r="D68" s="32"/>
      <c r="E68" s="32"/>
      <c r="F68" s="32"/>
    </row>
    <row r="69" spans="1:6" s="33" customFormat="1" ht="12" customHeight="1">
      <c r="A69" s="34"/>
      <c r="B69" s="34"/>
      <c r="C69" s="34"/>
      <c r="D69" s="34"/>
      <c r="E69" s="34"/>
      <c r="F69" s="34"/>
    </row>
    <row r="70" spans="1:6" s="29" customFormat="1" ht="12" customHeight="1">
      <c r="A70" s="26"/>
      <c r="B70" s="27"/>
      <c r="C70" s="27"/>
      <c r="D70" s="28"/>
      <c r="E70" s="27"/>
      <c r="F70" s="27"/>
    </row>
    <row r="71" spans="1:6" s="29" customFormat="1" ht="12" customHeight="1">
      <c r="A71" s="32"/>
      <c r="B71" s="35"/>
      <c r="C71" s="35"/>
      <c r="D71" s="35"/>
      <c r="E71" s="35"/>
      <c r="F71" s="35"/>
    </row>
    <row r="72" spans="1:6" s="29" customFormat="1" ht="12" customHeight="1">
      <c r="A72" s="32"/>
      <c r="B72" s="32"/>
      <c r="C72" s="32"/>
      <c r="D72" s="32"/>
      <c r="E72" s="32"/>
      <c r="F72" s="32"/>
    </row>
    <row r="73" spans="1:6" s="29" customFormat="1" ht="12" customHeight="1">
      <c r="A73" s="32"/>
      <c r="B73" s="32"/>
      <c r="C73" s="32"/>
      <c r="D73" s="32"/>
      <c r="E73" s="32"/>
      <c r="F73" s="32"/>
    </row>
    <row r="74" spans="1:6" s="29" customFormat="1" ht="12" customHeight="1">
      <c r="A74" s="32"/>
      <c r="B74" s="32"/>
      <c r="C74" s="32"/>
      <c r="D74" s="32"/>
      <c r="E74" s="32"/>
      <c r="F74" s="32"/>
    </row>
    <row r="75" spans="1:6" s="29" customFormat="1" ht="12" customHeight="1">
      <c r="A75" s="32"/>
      <c r="B75" s="32"/>
      <c r="C75" s="32"/>
      <c r="D75" s="32"/>
      <c r="E75" s="32"/>
      <c r="F75" s="32"/>
    </row>
    <row r="76" spans="1:6" s="29" customFormat="1" ht="12" customHeight="1">
      <c r="A76" s="32"/>
      <c r="B76" s="32"/>
      <c r="C76" s="32"/>
      <c r="D76" s="32"/>
      <c r="E76" s="32"/>
      <c r="F76" s="32"/>
    </row>
    <row r="77" spans="1:6" s="29" customFormat="1" ht="12" customHeight="1">
      <c r="A77" s="32"/>
      <c r="B77" s="35"/>
      <c r="C77" s="35"/>
      <c r="D77" s="35"/>
      <c r="E77" s="35"/>
      <c r="F77" s="35"/>
    </row>
    <row r="78" spans="1:6" s="29" customFormat="1" ht="12" customHeight="1">
      <c r="A78" s="32"/>
      <c r="B78" s="32"/>
      <c r="C78" s="32"/>
      <c r="D78" s="32"/>
      <c r="E78" s="32"/>
      <c r="F78" s="32"/>
    </row>
    <row r="79" spans="1:6" s="29" customFormat="1" ht="12" customHeight="1">
      <c r="A79" s="32"/>
      <c r="B79" s="32"/>
      <c r="C79" s="32"/>
      <c r="D79" s="32"/>
      <c r="E79" s="32"/>
      <c r="F79" s="32"/>
    </row>
    <row r="80" spans="1:6" s="29" customFormat="1" ht="12" customHeight="1">
      <c r="A80" s="32"/>
      <c r="B80" s="32"/>
      <c r="C80" s="32"/>
      <c r="D80" s="32"/>
      <c r="E80" s="32"/>
      <c r="F80" s="32"/>
    </row>
    <row r="81" spans="1:6" s="29" customFormat="1" ht="12" customHeight="1">
      <c r="A81" s="32"/>
      <c r="B81" s="32"/>
      <c r="C81" s="32"/>
      <c r="D81" s="32"/>
      <c r="E81" s="32"/>
      <c r="F81" s="32"/>
    </row>
    <row r="82" spans="1:6" s="29" customFormat="1" ht="12" customHeight="1">
      <c r="A82" s="32"/>
      <c r="B82" s="35"/>
      <c r="C82" s="35"/>
      <c r="D82" s="35"/>
      <c r="E82" s="35"/>
      <c r="F82" s="35"/>
    </row>
    <row r="83" spans="1:6" s="29" customFormat="1" ht="12" customHeight="1">
      <c r="A83" s="35"/>
      <c r="B83" s="35"/>
      <c r="C83" s="35"/>
      <c r="D83" s="35"/>
      <c r="E83" s="35"/>
      <c r="F83" s="35"/>
    </row>
    <row r="84" spans="1:6" s="29" customFormat="1" ht="12" customHeight="1">
      <c r="A84" s="35"/>
      <c r="B84" s="35"/>
      <c r="C84" s="35"/>
      <c r="D84" s="35"/>
      <c r="E84" s="35"/>
      <c r="F84" s="35"/>
    </row>
    <row r="85" spans="1:6" s="29" customFormat="1" ht="12" customHeight="1">
      <c r="A85" s="35"/>
      <c r="B85" s="35"/>
      <c r="C85" s="35"/>
      <c r="D85" s="35"/>
      <c r="E85" s="35"/>
      <c r="F85" s="35"/>
    </row>
    <row r="86" spans="1:6" s="29" customFormat="1" ht="12" customHeight="1">
      <c r="A86" s="35"/>
      <c r="B86" s="35"/>
      <c r="C86" s="35"/>
      <c r="D86" s="35"/>
      <c r="E86" s="35"/>
      <c r="F86" s="35"/>
    </row>
    <row r="87" spans="1:6" s="29" customFormat="1" ht="12" customHeight="1">
      <c r="A87" s="35"/>
      <c r="B87" s="35"/>
      <c r="C87" s="35"/>
      <c r="D87" s="35"/>
      <c r="E87" s="35"/>
      <c r="F87" s="35"/>
    </row>
    <row r="88" spans="1:6" s="29" customFormat="1" ht="12" customHeight="1">
      <c r="A88" s="35"/>
      <c r="B88" s="35"/>
      <c r="C88" s="35"/>
      <c r="D88" s="35"/>
      <c r="E88" s="35"/>
      <c r="F88" s="35"/>
    </row>
    <row r="89" spans="1:6" s="29" customFormat="1" ht="12" customHeight="1">
      <c r="A89" s="32"/>
      <c r="B89" s="32"/>
      <c r="C89" s="32"/>
      <c r="D89" s="32"/>
      <c r="E89" s="32"/>
      <c r="F89" s="32"/>
    </row>
    <row r="90" spans="1:6" s="29" customFormat="1" ht="12" customHeight="1">
      <c r="A90" s="32"/>
      <c r="B90" s="32"/>
      <c r="C90" s="32"/>
      <c r="D90" s="32"/>
      <c r="E90" s="32"/>
      <c r="F90" s="32"/>
    </row>
    <row r="91" spans="1:6" s="29" customFormat="1" ht="12" customHeight="1">
      <c r="A91" s="32"/>
      <c r="B91" s="32"/>
      <c r="C91" s="32"/>
      <c r="D91" s="32"/>
      <c r="E91" s="32"/>
      <c r="F91" s="32"/>
    </row>
    <row r="92" spans="1:6" s="29" customFormat="1" ht="12" customHeight="1">
      <c r="A92" s="32"/>
      <c r="B92" s="32"/>
      <c r="C92" s="32"/>
      <c r="D92" s="32"/>
      <c r="E92" s="32"/>
      <c r="F92" s="32"/>
    </row>
    <row r="93" spans="1:6" s="29" customFormat="1" ht="12" customHeight="1">
      <c r="A93" s="32"/>
      <c r="B93" s="32"/>
      <c r="C93" s="32"/>
      <c r="D93" s="32"/>
      <c r="E93" s="32"/>
      <c r="F93" s="32"/>
    </row>
    <row r="94" spans="1:6" s="29" customFormat="1" ht="12" customHeight="1">
      <c r="A94" s="32"/>
      <c r="B94" s="32"/>
      <c r="C94" s="32"/>
      <c r="D94" s="32"/>
      <c r="E94" s="32"/>
      <c r="F94" s="32"/>
    </row>
    <row r="95" spans="1:6" s="29" customFormat="1" ht="12" customHeight="1">
      <c r="A95" s="32"/>
      <c r="B95" s="32"/>
      <c r="C95" s="32"/>
      <c r="D95" s="32"/>
      <c r="E95" s="32"/>
      <c r="F95" s="32"/>
    </row>
    <row r="96" spans="1:6" s="29" customFormat="1" ht="12" customHeight="1">
      <c r="A96" s="32"/>
      <c r="B96" s="32"/>
      <c r="C96" s="32"/>
      <c r="D96" s="32"/>
      <c r="E96" s="32"/>
      <c r="F96" s="32"/>
    </row>
    <row r="97" spans="1:6" s="29" customFormat="1" ht="12" customHeight="1">
      <c r="A97" s="32"/>
      <c r="B97" s="32"/>
      <c r="C97" s="32"/>
      <c r="D97" s="32"/>
      <c r="E97" s="32"/>
      <c r="F97" s="32"/>
    </row>
    <row r="98" spans="1:6" s="29" customFormat="1" ht="12" customHeight="1">
      <c r="A98" s="32"/>
      <c r="B98" s="32"/>
      <c r="C98" s="32"/>
      <c r="D98" s="32"/>
      <c r="E98" s="32"/>
      <c r="F98" s="32"/>
    </row>
    <row r="99" spans="1:6" s="29" customFormat="1" ht="12" customHeight="1">
      <c r="A99" s="32"/>
      <c r="B99" s="32"/>
      <c r="C99" s="32"/>
      <c r="D99" s="32"/>
      <c r="E99" s="32"/>
      <c r="F99" s="32"/>
    </row>
    <row r="100" spans="1:6" s="29" customFormat="1" ht="12" customHeight="1">
      <c r="A100" s="32"/>
      <c r="B100" s="32"/>
      <c r="C100" s="32"/>
      <c r="D100" s="32"/>
      <c r="E100" s="32"/>
      <c r="F100" s="32"/>
    </row>
    <row r="101" spans="1:6" s="29" customFormat="1" ht="12" customHeight="1">
      <c r="A101" s="32"/>
      <c r="B101" s="35"/>
      <c r="C101" s="35"/>
      <c r="D101" s="35"/>
      <c r="E101" s="35"/>
      <c r="F101" s="35"/>
    </row>
    <row r="102" spans="1:6" s="29" customFormat="1" ht="12" customHeight="1">
      <c r="A102" s="32"/>
      <c r="B102" s="35"/>
      <c r="C102" s="35"/>
      <c r="D102" s="35"/>
      <c r="E102" s="35"/>
      <c r="F102" s="35"/>
    </row>
    <row r="103" spans="1:6" s="29" customFormat="1" ht="12" customHeight="1">
      <c r="A103" s="32"/>
      <c r="B103" s="35"/>
      <c r="C103" s="35"/>
      <c r="D103" s="35"/>
      <c r="E103" s="35"/>
      <c r="F103" s="35"/>
    </row>
    <row r="104" spans="1:6" s="29" customFormat="1" ht="12" customHeight="1">
      <c r="A104" s="32"/>
      <c r="B104" s="32"/>
      <c r="C104" s="32"/>
      <c r="D104" s="32"/>
      <c r="E104" s="32"/>
      <c r="F104" s="32"/>
    </row>
    <row r="105" spans="1:6" s="29" customFormat="1" ht="12" customHeight="1">
      <c r="A105" s="32"/>
      <c r="B105" s="32"/>
      <c r="C105" s="32"/>
      <c r="D105" s="32"/>
      <c r="E105" s="32"/>
      <c r="F105" s="32"/>
    </row>
    <row r="106" spans="1:6" s="29" customFormat="1" ht="12" customHeight="1">
      <c r="A106" s="32"/>
      <c r="B106" s="32"/>
      <c r="C106" s="32"/>
      <c r="D106" s="32"/>
      <c r="E106" s="32"/>
      <c r="F106" s="32"/>
    </row>
    <row r="107" spans="1:6" s="29" customFormat="1" ht="12" customHeight="1">
      <c r="A107" s="32"/>
      <c r="B107" s="32"/>
      <c r="C107" s="32"/>
      <c r="D107" s="32"/>
      <c r="E107" s="32"/>
      <c r="F107" s="32"/>
    </row>
    <row r="108" spans="1:6" s="29" customFormat="1" ht="12" customHeight="1">
      <c r="A108" s="32"/>
      <c r="B108" s="32"/>
      <c r="C108" s="32"/>
      <c r="D108" s="32"/>
      <c r="E108" s="32"/>
      <c r="F108" s="32"/>
    </row>
    <row r="109" spans="1:6" s="29" customFormat="1" ht="12" customHeight="1">
      <c r="A109" s="32"/>
      <c r="B109" s="35"/>
      <c r="C109" s="35"/>
      <c r="D109" s="35"/>
      <c r="E109" s="35"/>
      <c r="F109" s="35"/>
    </row>
    <row r="110" spans="1:6" s="29" customFormat="1" ht="12" customHeight="1">
      <c r="A110" s="32"/>
      <c r="B110" s="35"/>
      <c r="C110" s="35"/>
      <c r="D110" s="35"/>
      <c r="E110" s="35"/>
      <c r="F110" s="35"/>
    </row>
    <row r="111" spans="1:6" s="29" customFormat="1" ht="12" customHeight="1">
      <c r="A111" s="32"/>
      <c r="B111" s="35"/>
      <c r="C111" s="35"/>
      <c r="D111" s="35"/>
      <c r="E111" s="35"/>
      <c r="F111" s="35"/>
    </row>
    <row r="113" spans="1:19" ht="12.75" customHeight="1">
      <c r="A113" s="29"/>
    </row>
    <row r="114" spans="1:19" ht="12.75" customHeight="1">
      <c r="A114" s="36"/>
    </row>
    <row r="126" spans="1:19" s="2" customFormat="1" ht="12.75" customHeight="1">
      <c r="A126" s="37"/>
      <c r="D126" s="3"/>
      <c r="G126" s="4"/>
      <c r="H126" s="4"/>
      <c r="I126" s="4"/>
      <c r="J126" s="4"/>
      <c r="K126" s="4"/>
      <c r="L126" s="4"/>
      <c r="M126" s="4"/>
      <c r="N126" s="4"/>
      <c r="O126" s="4"/>
      <c r="P126" s="4"/>
      <c r="Q126" s="4"/>
      <c r="R126" s="4"/>
      <c r="S126" s="4"/>
    </row>
  </sheetData>
  <mergeCells count="6">
    <mergeCell ref="F4:F9"/>
    <mergeCell ref="A4:A9"/>
    <mergeCell ref="B4:B9"/>
    <mergeCell ref="C4:C9"/>
    <mergeCell ref="D4:D9"/>
    <mergeCell ref="E4:E9"/>
  </mergeCells>
  <printOptions horizontalCentered="1" verticalCentered="1"/>
  <pageMargins left="0.25" right="0.25" top="0.75" bottom="0.75" header="0.3" footer="0.3"/>
  <pageSetup paperSize="9" scale="58"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25"/>
  <sheetViews>
    <sheetView showGridLines="0" zoomScaleNormal="100" workbookViewId="0"/>
  </sheetViews>
  <sheetFormatPr defaultColWidth="9.08984375" defaultRowHeight="12.75" customHeight="1"/>
  <cols>
    <col min="1" max="1" width="18.08984375" style="4" customWidth="1"/>
    <col min="2" max="3" width="16.6328125" style="2" customWidth="1"/>
    <col min="4" max="4" width="16.6328125" style="3" customWidth="1"/>
    <col min="5" max="6" width="16.6328125" style="2" customWidth="1"/>
    <col min="7" max="9" width="9.08984375" style="4"/>
    <col min="10" max="10" width="14.90625" style="4" customWidth="1"/>
    <col min="11" max="11" width="9.08984375" style="4"/>
    <col min="12" max="12" width="9" style="4" bestFit="1" customWidth="1"/>
    <col min="13" max="13" width="4.54296875" style="4" bestFit="1" customWidth="1"/>
    <col min="14" max="14" width="9" style="4" bestFit="1" customWidth="1"/>
    <col min="15" max="16384" width="9.08984375" style="4"/>
  </cols>
  <sheetData>
    <row r="1" spans="1:19" ht="12.75" customHeight="1">
      <c r="A1" s="1">
        <v>42860</v>
      </c>
    </row>
    <row r="2" spans="1:19" ht="12.75" customHeight="1">
      <c r="A2" s="5" t="s">
        <v>257</v>
      </c>
      <c r="B2" s="6"/>
      <c r="C2" s="6"/>
      <c r="D2" s="7"/>
      <c r="E2" s="6"/>
      <c r="F2" s="6"/>
      <c r="S2" s="8"/>
    </row>
    <row r="3" spans="1:19" ht="12.75" customHeight="1">
      <c r="S3" s="8"/>
    </row>
    <row r="4" spans="1:19" ht="12.75" customHeight="1">
      <c r="A4" s="136" t="s">
        <v>0</v>
      </c>
      <c r="B4" s="133" t="s">
        <v>105</v>
      </c>
      <c r="C4" s="133" t="s">
        <v>106</v>
      </c>
      <c r="D4" s="138" t="s">
        <v>107</v>
      </c>
      <c r="E4" s="133" t="s">
        <v>108</v>
      </c>
      <c r="F4" s="133" t="s">
        <v>109</v>
      </c>
      <c r="S4" s="8"/>
    </row>
    <row r="5" spans="1:19" ht="12.75" customHeight="1">
      <c r="A5" s="136"/>
      <c r="B5" s="134"/>
      <c r="C5" s="134"/>
      <c r="D5" s="139"/>
      <c r="E5" s="134"/>
      <c r="F5" s="134"/>
      <c r="S5" s="8"/>
    </row>
    <row r="6" spans="1:19" ht="12.75" customHeight="1">
      <c r="A6" s="136"/>
      <c r="B6" s="134"/>
      <c r="C6" s="134"/>
      <c r="D6" s="139"/>
      <c r="E6" s="134"/>
      <c r="F6" s="134"/>
      <c r="S6" s="8"/>
    </row>
    <row r="7" spans="1:19" ht="12.75" customHeight="1">
      <c r="A7" s="136"/>
      <c r="B7" s="134"/>
      <c r="C7" s="134"/>
      <c r="D7" s="139"/>
      <c r="E7" s="134"/>
      <c r="F7" s="134"/>
      <c r="S7" s="8"/>
    </row>
    <row r="8" spans="1:19" ht="12.75" customHeight="1">
      <c r="A8" s="136"/>
      <c r="B8" s="134"/>
      <c r="C8" s="134"/>
      <c r="D8" s="139"/>
      <c r="E8" s="134"/>
      <c r="F8" s="134"/>
      <c r="S8" s="8"/>
    </row>
    <row r="9" spans="1:19" ht="12.75" customHeight="1" thickBot="1">
      <c r="A9" s="137"/>
      <c r="B9" s="135"/>
      <c r="C9" s="135"/>
      <c r="D9" s="140"/>
      <c r="E9" s="135"/>
      <c r="F9" s="135"/>
      <c r="S9" s="8"/>
    </row>
    <row r="10" spans="1:19" ht="12.75" customHeight="1">
      <c r="A10" s="11"/>
      <c r="B10" s="13"/>
      <c r="C10" s="13"/>
      <c r="D10" s="14"/>
      <c r="E10" s="13"/>
      <c r="F10" s="13"/>
      <c r="S10" s="8"/>
    </row>
    <row r="11" spans="1:19" ht="12.75" customHeight="1">
      <c r="A11" s="15" t="s">
        <v>130</v>
      </c>
      <c r="B11" s="16">
        <v>30</v>
      </c>
      <c r="C11" s="17">
        <v>30</v>
      </c>
      <c r="D11" s="18" t="s">
        <v>54</v>
      </c>
      <c r="E11" s="17">
        <v>30</v>
      </c>
      <c r="F11" s="16" t="s">
        <v>1</v>
      </c>
      <c r="S11" s="8"/>
    </row>
    <row r="12" spans="1:19" ht="12.75" customHeight="1">
      <c r="A12" s="15" t="s">
        <v>2</v>
      </c>
      <c r="B12" s="16">
        <v>25</v>
      </c>
      <c r="C12" s="17">
        <v>25</v>
      </c>
      <c r="D12" s="18" t="s">
        <v>54</v>
      </c>
      <c r="E12" s="17">
        <v>25</v>
      </c>
      <c r="F12" s="16" t="s">
        <v>3</v>
      </c>
      <c r="S12" s="8"/>
    </row>
    <row r="13" spans="1:19" ht="12.75" customHeight="1">
      <c r="A13" s="15" t="s">
        <v>131</v>
      </c>
      <c r="B13" s="16" t="s">
        <v>244</v>
      </c>
      <c r="C13" s="17">
        <v>33.99</v>
      </c>
      <c r="D13" s="18" t="s">
        <v>54</v>
      </c>
      <c r="E13" s="17">
        <v>33.99</v>
      </c>
      <c r="F13" s="16" t="s">
        <v>1</v>
      </c>
      <c r="S13" s="8"/>
    </row>
    <row r="14" spans="1:19" ht="12.75" customHeight="1">
      <c r="A14" s="15" t="s">
        <v>5</v>
      </c>
      <c r="B14" s="16">
        <v>15</v>
      </c>
      <c r="C14" s="17">
        <v>15</v>
      </c>
      <c r="D14" s="17">
        <v>11.7</v>
      </c>
      <c r="E14" s="17">
        <v>26.7</v>
      </c>
      <c r="F14" s="16" t="s">
        <v>3</v>
      </c>
    </row>
    <row r="15" spans="1:19" ht="12.75" customHeight="1">
      <c r="A15" s="15" t="s">
        <v>132</v>
      </c>
      <c r="B15" s="16">
        <v>25</v>
      </c>
      <c r="C15" s="17">
        <v>25</v>
      </c>
      <c r="D15" s="17" t="s">
        <v>54</v>
      </c>
      <c r="E15" s="17">
        <v>25</v>
      </c>
      <c r="F15" s="16" t="s">
        <v>1</v>
      </c>
    </row>
    <row r="16" spans="1:19" ht="12.75" customHeight="1">
      <c r="A16" s="15" t="s">
        <v>6</v>
      </c>
      <c r="B16" s="16">
        <v>19</v>
      </c>
      <c r="C16" s="16">
        <v>19</v>
      </c>
      <c r="D16" s="16" t="s">
        <v>54</v>
      </c>
      <c r="E16" s="16">
        <v>19</v>
      </c>
      <c r="F16" s="16" t="s">
        <v>1</v>
      </c>
      <c r="G16" s="19"/>
    </row>
    <row r="17" spans="1:6" ht="12.75" customHeight="1">
      <c r="A17" s="15" t="s">
        <v>7</v>
      </c>
      <c r="B17" s="16">
        <v>22</v>
      </c>
      <c r="C17" s="17">
        <v>22</v>
      </c>
      <c r="D17" s="17" t="s">
        <v>54</v>
      </c>
      <c r="E17" s="17">
        <v>22</v>
      </c>
      <c r="F17" s="16" t="s">
        <v>3</v>
      </c>
    </row>
    <row r="18" spans="1:6" ht="12.75" customHeight="1">
      <c r="A18" s="15" t="s">
        <v>133</v>
      </c>
      <c r="B18" s="16">
        <v>20</v>
      </c>
      <c r="C18" s="17">
        <v>20</v>
      </c>
      <c r="D18" s="17" t="s">
        <v>54</v>
      </c>
      <c r="E18" s="17">
        <v>20</v>
      </c>
      <c r="F18" s="16" t="s">
        <v>3</v>
      </c>
    </row>
    <row r="19" spans="1:6" ht="12.75" customHeight="1">
      <c r="A19" s="15" t="s">
        <v>8</v>
      </c>
      <c r="B19" s="16">
        <v>20</v>
      </c>
      <c r="C19" s="17">
        <v>20</v>
      </c>
      <c r="D19" s="17" t="s">
        <v>54</v>
      </c>
      <c r="E19" s="17">
        <v>20</v>
      </c>
      <c r="F19" s="16" t="s">
        <v>3</v>
      </c>
    </row>
    <row r="20" spans="1:6" ht="12.75" customHeight="1">
      <c r="A20" s="15" t="s">
        <v>134</v>
      </c>
      <c r="B20" s="16" t="s">
        <v>252</v>
      </c>
      <c r="C20" s="17">
        <v>34.43</v>
      </c>
      <c r="D20" s="17" t="s">
        <v>54</v>
      </c>
      <c r="E20" s="17">
        <v>34.43</v>
      </c>
      <c r="F20" s="16" t="s">
        <v>1</v>
      </c>
    </row>
    <row r="21" spans="1:6" ht="12.75" customHeight="1">
      <c r="A21" s="15" t="s">
        <v>135</v>
      </c>
      <c r="B21" s="16" t="s">
        <v>246</v>
      </c>
      <c r="C21" s="17">
        <v>15.824999999999999</v>
      </c>
      <c r="D21" s="17">
        <v>14.35</v>
      </c>
      <c r="E21" s="17">
        <v>30.175000000000001</v>
      </c>
      <c r="F21" s="16" t="s">
        <v>3</v>
      </c>
    </row>
    <row r="22" spans="1:6" ht="12.75" customHeight="1">
      <c r="A22" s="15" t="s">
        <v>29</v>
      </c>
      <c r="B22" s="16">
        <v>29</v>
      </c>
      <c r="C22" s="17">
        <v>29</v>
      </c>
      <c r="D22" s="17" t="s">
        <v>54</v>
      </c>
      <c r="E22" s="17">
        <v>29</v>
      </c>
      <c r="F22" s="16" t="s">
        <v>1</v>
      </c>
    </row>
    <row r="23" spans="1:6" ht="12.75" customHeight="1">
      <c r="A23" s="15" t="s">
        <v>136</v>
      </c>
      <c r="B23" s="16">
        <v>9</v>
      </c>
      <c r="C23" s="17">
        <v>9</v>
      </c>
      <c r="D23" s="17" t="s">
        <v>54</v>
      </c>
      <c r="E23" s="17">
        <v>9</v>
      </c>
      <c r="F23" s="16" t="s">
        <v>3</v>
      </c>
    </row>
    <row r="24" spans="1:6" ht="12.75" customHeight="1">
      <c r="A24" s="15" t="s">
        <v>137</v>
      </c>
      <c r="B24" s="16">
        <v>20</v>
      </c>
      <c r="C24" s="17">
        <v>20</v>
      </c>
      <c r="D24" s="17" t="s">
        <v>54</v>
      </c>
      <c r="E24" s="17">
        <v>20</v>
      </c>
      <c r="F24" s="16" t="s">
        <v>1</v>
      </c>
    </row>
    <row r="25" spans="1:6" ht="12.75" customHeight="1">
      <c r="A25" s="15" t="s">
        <v>10</v>
      </c>
      <c r="B25" s="16">
        <v>12.5</v>
      </c>
      <c r="C25" s="17">
        <v>12.5</v>
      </c>
      <c r="D25" s="17" t="s">
        <v>54</v>
      </c>
      <c r="E25" s="17">
        <v>12.5</v>
      </c>
      <c r="F25" s="16" t="s">
        <v>1</v>
      </c>
    </row>
    <row r="26" spans="1:6" s="19" customFormat="1" ht="12.75" customHeight="1">
      <c r="A26" s="15" t="s">
        <v>138</v>
      </c>
      <c r="B26" s="16">
        <v>24</v>
      </c>
      <c r="C26" s="16">
        <v>24</v>
      </c>
      <c r="D26" s="16">
        <v>0</v>
      </c>
      <c r="E26" s="16">
        <v>24</v>
      </c>
      <c r="F26" s="16" t="s">
        <v>1</v>
      </c>
    </row>
    <row r="27" spans="1:6" ht="12.75" customHeight="1">
      <c r="A27" s="15" t="s">
        <v>140</v>
      </c>
      <c r="B27" s="16">
        <v>24</v>
      </c>
      <c r="C27" s="17">
        <v>23.906400000000001</v>
      </c>
      <c r="D27" s="17">
        <v>3.9</v>
      </c>
      <c r="E27" s="17">
        <v>27.8064</v>
      </c>
      <c r="F27" s="16" t="s">
        <v>3</v>
      </c>
    </row>
    <row r="28" spans="1:6" ht="12.75" customHeight="1">
      <c r="A28" s="15" t="s">
        <v>139</v>
      </c>
      <c r="B28" s="16">
        <v>23.4</v>
      </c>
      <c r="C28" s="17">
        <v>22.59</v>
      </c>
      <c r="D28" s="17">
        <v>7.38</v>
      </c>
      <c r="E28" s="17">
        <v>29.97</v>
      </c>
      <c r="F28" s="16" t="s">
        <v>1</v>
      </c>
    </row>
    <row r="29" spans="1:6" ht="12.75" customHeight="1">
      <c r="A29" s="15" t="s">
        <v>12</v>
      </c>
      <c r="B29" s="16">
        <v>22</v>
      </c>
      <c r="C29" s="17">
        <v>22</v>
      </c>
      <c r="D29" s="17">
        <v>2.2000000000000002</v>
      </c>
      <c r="E29" s="17">
        <v>24.2</v>
      </c>
      <c r="F29" s="16" t="s">
        <v>1</v>
      </c>
    </row>
    <row r="30" spans="1:6" ht="12.75" customHeight="1">
      <c r="A30" s="15" t="s">
        <v>249</v>
      </c>
      <c r="B30" s="16">
        <v>15</v>
      </c>
      <c r="C30" s="17">
        <v>15</v>
      </c>
      <c r="D30" s="17" t="s">
        <v>54</v>
      </c>
      <c r="E30" s="17">
        <v>15</v>
      </c>
      <c r="F30" s="16" t="s">
        <v>3</v>
      </c>
    </row>
    <row r="31" spans="1:6" ht="12.75" customHeight="1">
      <c r="A31" s="15" t="s">
        <v>141</v>
      </c>
      <c r="B31" s="16" t="s">
        <v>253</v>
      </c>
      <c r="C31" s="17">
        <v>20.329999999999998</v>
      </c>
      <c r="D31" s="17">
        <v>6.75</v>
      </c>
      <c r="E31" s="17">
        <v>27.08</v>
      </c>
      <c r="F31" s="16" t="s">
        <v>3</v>
      </c>
    </row>
    <row r="32" spans="1:6" ht="12.75" customHeight="1">
      <c r="A32" s="15" t="s">
        <v>49</v>
      </c>
      <c r="B32" s="16">
        <v>30</v>
      </c>
      <c r="C32" s="17">
        <v>30</v>
      </c>
      <c r="D32" s="17" t="s">
        <v>54</v>
      </c>
      <c r="E32" s="17">
        <v>30</v>
      </c>
      <c r="F32" s="16" t="s">
        <v>3</v>
      </c>
    </row>
    <row r="33" spans="1:6" ht="12.75" customHeight="1">
      <c r="A33" s="15" t="s">
        <v>142</v>
      </c>
      <c r="B33" s="16">
        <v>25</v>
      </c>
      <c r="C33" s="17">
        <v>25</v>
      </c>
      <c r="D33" s="17" t="s">
        <v>54</v>
      </c>
      <c r="E33" s="17">
        <v>25</v>
      </c>
      <c r="F33" s="16" t="s">
        <v>1</v>
      </c>
    </row>
    <row r="34" spans="1:6" ht="12.75" customHeight="1">
      <c r="A34" s="15" t="s">
        <v>143</v>
      </c>
      <c r="B34" s="16">
        <v>28</v>
      </c>
      <c r="C34" s="17">
        <v>28</v>
      </c>
      <c r="D34" s="17" t="s">
        <v>54</v>
      </c>
      <c r="E34" s="17">
        <v>28</v>
      </c>
      <c r="F34" s="16" t="s">
        <v>3</v>
      </c>
    </row>
    <row r="35" spans="1:6" ht="12.75" customHeight="1">
      <c r="A35" s="15" t="s">
        <v>16</v>
      </c>
      <c r="B35" s="16">
        <v>24</v>
      </c>
      <c r="C35" s="17">
        <v>24</v>
      </c>
      <c r="D35" s="17" t="s">
        <v>54</v>
      </c>
      <c r="E35" s="17">
        <v>24</v>
      </c>
      <c r="F35" s="16" t="s">
        <v>3</v>
      </c>
    </row>
    <row r="36" spans="1:6" ht="12.75" customHeight="1">
      <c r="A36" s="15" t="s">
        <v>144</v>
      </c>
      <c r="B36" s="16">
        <v>19</v>
      </c>
      <c r="C36" s="17">
        <v>19</v>
      </c>
      <c r="D36" s="17" t="s">
        <v>54</v>
      </c>
      <c r="E36" s="17">
        <v>19</v>
      </c>
      <c r="F36" s="16" t="s">
        <v>3</v>
      </c>
    </row>
    <row r="37" spans="1:6" ht="12.75" customHeight="1">
      <c r="A37" s="15" t="s">
        <v>145</v>
      </c>
      <c r="B37" s="16" t="s">
        <v>248</v>
      </c>
      <c r="C37" s="17">
        <v>28</v>
      </c>
      <c r="D37" s="17">
        <v>1.5</v>
      </c>
      <c r="E37" s="17">
        <v>29.5</v>
      </c>
      <c r="F37" s="16" t="s">
        <v>3</v>
      </c>
    </row>
    <row r="38" spans="1:6" ht="12.75" customHeight="1">
      <c r="A38" s="15" t="s">
        <v>18</v>
      </c>
      <c r="B38" s="16">
        <v>21</v>
      </c>
      <c r="C38" s="17">
        <v>21</v>
      </c>
      <c r="D38" s="17" t="s">
        <v>54</v>
      </c>
      <c r="E38" s="17">
        <v>21</v>
      </c>
      <c r="F38" s="16" t="s">
        <v>3</v>
      </c>
    </row>
    <row r="39" spans="1:6" ht="12.75" customHeight="1">
      <c r="A39" s="15" t="s">
        <v>50</v>
      </c>
      <c r="B39" s="16">
        <v>19</v>
      </c>
      <c r="C39" s="17">
        <v>19</v>
      </c>
      <c r="D39" s="17" t="s">
        <v>54</v>
      </c>
      <c r="E39" s="17">
        <v>19</v>
      </c>
      <c r="F39" s="16" t="s">
        <v>3</v>
      </c>
    </row>
    <row r="40" spans="1:6" ht="12.75" customHeight="1">
      <c r="A40" s="15" t="s">
        <v>19</v>
      </c>
      <c r="B40" s="16">
        <v>25</v>
      </c>
      <c r="C40" s="17">
        <v>25</v>
      </c>
      <c r="D40" s="17" t="s">
        <v>54</v>
      </c>
      <c r="E40" s="17">
        <v>25</v>
      </c>
      <c r="F40" s="16" t="s">
        <v>3</v>
      </c>
    </row>
    <row r="41" spans="1:6" ht="12.75" customHeight="1">
      <c r="A41" s="15" t="s">
        <v>20</v>
      </c>
      <c r="B41" s="16">
        <v>22</v>
      </c>
      <c r="C41" s="17">
        <v>22</v>
      </c>
      <c r="D41" s="17" t="s">
        <v>54</v>
      </c>
      <c r="E41" s="17">
        <v>22</v>
      </c>
      <c r="F41" s="16" t="s">
        <v>3</v>
      </c>
    </row>
    <row r="42" spans="1:6" ht="12.75" customHeight="1">
      <c r="A42" s="15" t="s">
        <v>146</v>
      </c>
      <c r="B42" s="16">
        <v>8.5</v>
      </c>
      <c r="C42" s="17">
        <v>6.7023710000000003</v>
      </c>
      <c r="D42" s="18">
        <v>14.446211</v>
      </c>
      <c r="E42" s="17">
        <v>21.148581</v>
      </c>
      <c r="F42" s="16" t="s">
        <v>3</v>
      </c>
    </row>
    <row r="43" spans="1:6" ht="12.75" customHeight="1">
      <c r="A43" s="15" t="s">
        <v>254</v>
      </c>
      <c r="B43" s="21">
        <v>20</v>
      </c>
      <c r="C43" s="22">
        <v>20</v>
      </c>
      <c r="D43" s="22" t="s">
        <v>54</v>
      </c>
      <c r="E43" s="22">
        <v>20</v>
      </c>
      <c r="F43" s="21" t="s">
        <v>3</v>
      </c>
    </row>
    <row r="44" spans="1:6" ht="12.75" customHeight="1">
      <c r="A44" s="20" t="s">
        <v>147</v>
      </c>
      <c r="B44" s="21">
        <v>19</v>
      </c>
      <c r="C44" s="22">
        <v>19</v>
      </c>
      <c r="D44" s="22" t="s">
        <v>54</v>
      </c>
      <c r="E44" s="22">
        <v>19</v>
      </c>
      <c r="F44" s="21" t="s">
        <v>1</v>
      </c>
    </row>
    <row r="45" spans="1:6" ht="12.75" customHeight="1">
      <c r="A45" s="20" t="s">
        <v>148</v>
      </c>
      <c r="B45" s="21">
        <v>35</v>
      </c>
      <c r="C45" s="22">
        <v>32.896514000000003</v>
      </c>
      <c r="D45" s="22">
        <v>6.0099600000000004</v>
      </c>
      <c r="E45" s="22">
        <v>38.906474000000003</v>
      </c>
      <c r="F45" s="21" t="s">
        <v>3</v>
      </c>
    </row>
    <row r="46" spans="1:6" ht="12.75" customHeight="1" thickBot="1">
      <c r="A46" s="23"/>
      <c r="B46" s="24"/>
      <c r="C46" s="25"/>
      <c r="D46" s="25"/>
      <c r="E46" s="25"/>
      <c r="F46" s="24"/>
    </row>
    <row r="47" spans="1:6" ht="12.75" customHeight="1">
      <c r="A47" s="20"/>
      <c r="B47" s="21"/>
      <c r="C47" s="22"/>
      <c r="D47" s="22"/>
      <c r="E47" s="22"/>
      <c r="F47" s="21"/>
    </row>
    <row r="48" spans="1:6" s="29" customFormat="1" ht="12.75" customHeight="1">
      <c r="A48" s="26"/>
      <c r="B48" s="27"/>
      <c r="C48" s="27"/>
      <c r="D48" s="28"/>
      <c r="E48" s="27"/>
      <c r="F48" s="27"/>
    </row>
    <row r="49" spans="1:6" s="29" customFormat="1" ht="12.75" customHeight="1">
      <c r="A49" s="30"/>
      <c r="B49" s="31"/>
      <c r="C49" s="27"/>
      <c r="D49" s="28"/>
      <c r="E49" s="27"/>
      <c r="F49" s="27"/>
    </row>
    <row r="50" spans="1:6" s="29" customFormat="1" ht="12.75" customHeight="1">
      <c r="A50" s="26"/>
      <c r="B50" s="27"/>
      <c r="C50" s="27"/>
      <c r="D50" s="28"/>
      <c r="E50" s="27"/>
      <c r="F50" s="27"/>
    </row>
    <row r="51" spans="1:6" s="29" customFormat="1" ht="12.75" customHeight="1">
      <c r="A51" s="26"/>
      <c r="B51" s="27"/>
      <c r="C51" s="27"/>
      <c r="D51" s="28"/>
      <c r="E51" s="27"/>
      <c r="F51" s="27"/>
    </row>
    <row r="52" spans="1:6" s="33" customFormat="1" ht="12" customHeight="1">
      <c r="A52" s="32"/>
      <c r="B52" s="32"/>
      <c r="C52" s="32"/>
      <c r="D52" s="32"/>
      <c r="E52" s="32"/>
      <c r="F52" s="32"/>
    </row>
    <row r="53" spans="1:6" s="33" customFormat="1" ht="12" customHeight="1">
      <c r="A53" s="32"/>
      <c r="B53" s="32"/>
      <c r="C53" s="32"/>
      <c r="D53" s="32"/>
      <c r="E53" s="32"/>
      <c r="F53" s="32"/>
    </row>
    <row r="54" spans="1:6" s="33" customFormat="1" ht="12" customHeight="1">
      <c r="A54" s="32"/>
      <c r="B54" s="32"/>
      <c r="C54" s="32"/>
      <c r="D54" s="32"/>
      <c r="E54" s="32"/>
      <c r="F54" s="32"/>
    </row>
    <row r="55" spans="1:6" s="33" customFormat="1" ht="12" customHeight="1">
      <c r="A55" s="32"/>
      <c r="B55" s="32"/>
      <c r="C55" s="32"/>
      <c r="D55" s="32"/>
      <c r="E55" s="32"/>
      <c r="F55" s="32"/>
    </row>
    <row r="56" spans="1:6" s="33" customFormat="1" ht="12" customHeight="1">
      <c r="A56" s="32"/>
      <c r="B56" s="32"/>
      <c r="C56" s="32"/>
      <c r="D56" s="32"/>
      <c r="E56" s="32"/>
      <c r="F56" s="32"/>
    </row>
    <row r="57" spans="1:6" s="33" customFormat="1" ht="12" customHeight="1">
      <c r="A57" s="32"/>
      <c r="B57" s="32"/>
      <c r="C57" s="32"/>
      <c r="D57" s="32"/>
      <c r="E57" s="32"/>
      <c r="F57" s="32"/>
    </row>
    <row r="58" spans="1:6" s="33" customFormat="1" ht="12" customHeight="1">
      <c r="A58" s="32"/>
      <c r="B58" s="32"/>
      <c r="C58" s="32"/>
      <c r="D58" s="32"/>
      <c r="E58" s="32"/>
      <c r="F58" s="32"/>
    </row>
    <row r="59" spans="1:6" s="33" customFormat="1" ht="12" customHeight="1">
      <c r="A59" s="32"/>
      <c r="B59" s="32"/>
      <c r="C59" s="32"/>
      <c r="D59" s="32"/>
      <c r="E59" s="32"/>
      <c r="F59" s="32"/>
    </row>
    <row r="60" spans="1:6" s="33" customFormat="1" ht="12" customHeight="1">
      <c r="A60" s="32"/>
      <c r="B60" s="32"/>
      <c r="C60" s="32"/>
      <c r="D60" s="32"/>
      <c r="E60" s="32"/>
      <c r="F60" s="32"/>
    </row>
    <row r="61" spans="1:6" s="33" customFormat="1" ht="12" customHeight="1">
      <c r="A61" s="32"/>
      <c r="B61" s="32"/>
      <c r="C61" s="32"/>
      <c r="D61" s="32"/>
      <c r="E61" s="32"/>
      <c r="F61" s="32"/>
    </row>
    <row r="62" spans="1:6" s="33" customFormat="1" ht="12" customHeight="1">
      <c r="A62" s="32"/>
      <c r="B62" s="32"/>
      <c r="C62" s="32"/>
      <c r="D62" s="32"/>
      <c r="E62" s="32"/>
      <c r="F62" s="32"/>
    </row>
    <row r="63" spans="1:6" s="33" customFormat="1" ht="12" customHeight="1">
      <c r="A63" s="32"/>
      <c r="B63" s="32"/>
      <c r="C63" s="32"/>
      <c r="D63" s="32"/>
      <c r="E63" s="32"/>
      <c r="F63" s="32"/>
    </row>
    <row r="64" spans="1:6" s="33" customFormat="1" ht="12" customHeight="1">
      <c r="A64" s="32"/>
      <c r="B64" s="32"/>
      <c r="C64" s="32"/>
      <c r="D64" s="32"/>
      <c r="E64" s="32"/>
      <c r="F64" s="32"/>
    </row>
    <row r="65" spans="1:6" s="33" customFormat="1" ht="12" customHeight="1">
      <c r="A65" s="32"/>
      <c r="B65" s="32"/>
      <c r="C65" s="32"/>
      <c r="D65" s="32"/>
      <c r="E65" s="32"/>
      <c r="F65" s="32"/>
    </row>
    <row r="66" spans="1:6" s="33" customFormat="1" ht="12" customHeight="1">
      <c r="A66" s="32"/>
      <c r="B66" s="32"/>
      <c r="C66" s="32"/>
      <c r="D66" s="32"/>
      <c r="E66" s="32"/>
      <c r="F66" s="32"/>
    </row>
    <row r="67" spans="1:6" s="33" customFormat="1" ht="12" customHeight="1">
      <c r="A67" s="32"/>
      <c r="B67" s="32"/>
      <c r="C67" s="32"/>
      <c r="D67" s="32"/>
      <c r="E67" s="32"/>
      <c r="F67" s="32"/>
    </row>
    <row r="68" spans="1:6" s="33" customFormat="1" ht="12" customHeight="1">
      <c r="A68" s="34"/>
      <c r="B68" s="34"/>
      <c r="C68" s="34"/>
      <c r="D68" s="34"/>
      <c r="E68" s="34"/>
      <c r="F68" s="34"/>
    </row>
    <row r="69" spans="1:6" s="29" customFormat="1" ht="12" customHeight="1">
      <c r="A69" s="26"/>
      <c r="B69" s="27"/>
      <c r="C69" s="27"/>
      <c r="D69" s="28"/>
      <c r="E69" s="27"/>
      <c r="F69" s="27"/>
    </row>
    <row r="70" spans="1:6" s="29" customFormat="1" ht="12" customHeight="1">
      <c r="A70" s="32"/>
      <c r="B70" s="35"/>
      <c r="C70" s="35"/>
      <c r="D70" s="35"/>
      <c r="E70" s="35"/>
      <c r="F70" s="35"/>
    </row>
    <row r="71" spans="1:6" s="29" customFormat="1" ht="12" customHeight="1">
      <c r="A71" s="32"/>
      <c r="B71" s="32"/>
      <c r="C71" s="32"/>
      <c r="D71" s="32"/>
      <c r="E71" s="32"/>
      <c r="F71" s="32"/>
    </row>
    <row r="72" spans="1:6" s="29" customFormat="1" ht="12" customHeight="1">
      <c r="A72" s="32"/>
      <c r="B72" s="32"/>
      <c r="C72" s="32"/>
      <c r="D72" s="32"/>
      <c r="E72" s="32"/>
      <c r="F72" s="32"/>
    </row>
    <row r="73" spans="1:6" s="29" customFormat="1" ht="12" customHeight="1">
      <c r="A73" s="32"/>
      <c r="B73" s="32"/>
      <c r="C73" s="32"/>
      <c r="D73" s="32"/>
      <c r="E73" s="32"/>
      <c r="F73" s="32"/>
    </row>
    <row r="74" spans="1:6" s="29" customFormat="1" ht="12" customHeight="1">
      <c r="A74" s="32"/>
      <c r="B74" s="32"/>
      <c r="C74" s="32"/>
      <c r="D74" s="32"/>
      <c r="E74" s="32"/>
      <c r="F74" s="32"/>
    </row>
    <row r="75" spans="1:6" s="29" customFormat="1" ht="12" customHeight="1">
      <c r="A75" s="32"/>
      <c r="B75" s="32"/>
      <c r="C75" s="32"/>
      <c r="D75" s="32"/>
      <c r="E75" s="32"/>
      <c r="F75" s="32"/>
    </row>
    <row r="76" spans="1:6" s="29" customFormat="1" ht="12" customHeight="1">
      <c r="A76" s="32"/>
      <c r="B76" s="35"/>
      <c r="C76" s="35"/>
      <c r="D76" s="35"/>
      <c r="E76" s="35"/>
      <c r="F76" s="35"/>
    </row>
    <row r="77" spans="1:6" s="29" customFormat="1" ht="12" customHeight="1">
      <c r="A77" s="32"/>
      <c r="B77" s="32"/>
      <c r="C77" s="32"/>
      <c r="D77" s="32"/>
      <c r="E77" s="32"/>
      <c r="F77" s="32"/>
    </row>
    <row r="78" spans="1:6" s="29" customFormat="1" ht="12" customHeight="1">
      <c r="A78" s="32"/>
      <c r="B78" s="32"/>
      <c r="C78" s="32"/>
      <c r="D78" s="32"/>
      <c r="E78" s="32"/>
      <c r="F78" s="32"/>
    </row>
    <row r="79" spans="1:6" s="29" customFormat="1" ht="12" customHeight="1">
      <c r="A79" s="32"/>
      <c r="B79" s="32"/>
      <c r="C79" s="32"/>
      <c r="D79" s="32"/>
      <c r="E79" s="32"/>
      <c r="F79" s="32"/>
    </row>
    <row r="80" spans="1:6" s="29" customFormat="1" ht="12" customHeight="1">
      <c r="A80" s="32"/>
      <c r="B80" s="32"/>
      <c r="C80" s="32"/>
      <c r="D80" s="32"/>
      <c r="E80" s="32"/>
      <c r="F80" s="32"/>
    </row>
    <row r="81" spans="1:6" s="29" customFormat="1" ht="12" customHeight="1">
      <c r="A81" s="32"/>
      <c r="B81" s="35"/>
      <c r="C81" s="35"/>
      <c r="D81" s="35"/>
      <c r="E81" s="35"/>
      <c r="F81" s="35"/>
    </row>
    <row r="82" spans="1:6" s="29" customFormat="1" ht="12" customHeight="1">
      <c r="A82" s="35"/>
      <c r="B82" s="35"/>
      <c r="C82" s="35"/>
      <c r="D82" s="35"/>
      <c r="E82" s="35"/>
      <c r="F82" s="35"/>
    </row>
    <row r="83" spans="1:6" s="29" customFormat="1" ht="12" customHeight="1">
      <c r="A83" s="35"/>
      <c r="B83" s="35"/>
      <c r="C83" s="35"/>
      <c r="D83" s="35"/>
      <c r="E83" s="35"/>
      <c r="F83" s="35"/>
    </row>
    <row r="84" spans="1:6" s="29" customFormat="1" ht="12" customHeight="1">
      <c r="A84" s="35"/>
      <c r="B84" s="35"/>
      <c r="C84" s="35"/>
      <c r="D84" s="35"/>
      <c r="E84" s="35"/>
      <c r="F84" s="35"/>
    </row>
    <row r="85" spans="1:6" s="29" customFormat="1" ht="12" customHeight="1">
      <c r="A85" s="35"/>
      <c r="B85" s="35"/>
      <c r="C85" s="35"/>
      <c r="D85" s="35"/>
      <c r="E85" s="35"/>
      <c r="F85" s="35"/>
    </row>
    <row r="86" spans="1:6" s="29" customFormat="1" ht="12" customHeight="1">
      <c r="A86" s="35"/>
      <c r="B86" s="35"/>
      <c r="C86" s="35"/>
      <c r="D86" s="35"/>
      <c r="E86" s="35"/>
      <c r="F86" s="35"/>
    </row>
    <row r="87" spans="1:6" s="29" customFormat="1" ht="12" customHeight="1">
      <c r="A87" s="35"/>
      <c r="B87" s="35"/>
      <c r="C87" s="35"/>
      <c r="D87" s="35"/>
      <c r="E87" s="35"/>
      <c r="F87" s="35"/>
    </row>
    <row r="88" spans="1:6" s="29" customFormat="1" ht="12" customHeight="1">
      <c r="A88" s="32"/>
      <c r="B88" s="32"/>
      <c r="C88" s="32"/>
      <c r="D88" s="32"/>
      <c r="E88" s="32"/>
      <c r="F88" s="32"/>
    </row>
    <row r="89" spans="1:6" s="29" customFormat="1" ht="12" customHeight="1">
      <c r="A89" s="32"/>
      <c r="B89" s="32"/>
      <c r="C89" s="32"/>
      <c r="D89" s="32"/>
      <c r="E89" s="32"/>
      <c r="F89" s="32"/>
    </row>
    <row r="90" spans="1:6" s="29" customFormat="1" ht="12" customHeight="1">
      <c r="A90" s="32"/>
      <c r="B90" s="32"/>
      <c r="C90" s="32"/>
      <c r="D90" s="32"/>
      <c r="E90" s="32"/>
      <c r="F90" s="32"/>
    </row>
    <row r="91" spans="1:6" s="29" customFormat="1" ht="12" customHeight="1">
      <c r="A91" s="32"/>
      <c r="B91" s="32"/>
      <c r="C91" s="32"/>
      <c r="D91" s="32"/>
      <c r="E91" s="32"/>
      <c r="F91" s="32"/>
    </row>
    <row r="92" spans="1:6" s="29" customFormat="1" ht="12" customHeight="1">
      <c r="A92" s="32"/>
      <c r="B92" s="32"/>
      <c r="C92" s="32"/>
      <c r="D92" s="32"/>
      <c r="E92" s="32"/>
      <c r="F92" s="32"/>
    </row>
    <row r="93" spans="1:6" s="29" customFormat="1" ht="12" customHeight="1">
      <c r="A93" s="32"/>
      <c r="B93" s="32"/>
      <c r="C93" s="32"/>
      <c r="D93" s="32"/>
      <c r="E93" s="32"/>
      <c r="F93" s="32"/>
    </row>
    <row r="94" spans="1:6" s="29" customFormat="1" ht="12" customHeight="1">
      <c r="A94" s="32"/>
      <c r="B94" s="32"/>
      <c r="C94" s="32"/>
      <c r="D94" s="32"/>
      <c r="E94" s="32"/>
      <c r="F94" s="32"/>
    </row>
    <row r="95" spans="1:6" s="29" customFormat="1" ht="12" customHeight="1">
      <c r="A95" s="32"/>
      <c r="B95" s="32"/>
      <c r="C95" s="32"/>
      <c r="D95" s="32"/>
      <c r="E95" s="32"/>
      <c r="F95" s="32"/>
    </row>
    <row r="96" spans="1:6" s="29" customFormat="1" ht="12" customHeight="1">
      <c r="A96" s="32"/>
      <c r="B96" s="32"/>
      <c r="C96" s="32"/>
      <c r="D96" s="32"/>
      <c r="E96" s="32"/>
      <c r="F96" s="32"/>
    </row>
    <row r="97" spans="1:6" s="29" customFormat="1" ht="12" customHeight="1">
      <c r="A97" s="32"/>
      <c r="B97" s="32"/>
      <c r="C97" s="32"/>
      <c r="D97" s="32"/>
      <c r="E97" s="32"/>
      <c r="F97" s="32"/>
    </row>
    <row r="98" spans="1:6" s="29" customFormat="1" ht="12" customHeight="1">
      <c r="A98" s="32"/>
      <c r="B98" s="32"/>
      <c r="C98" s="32"/>
      <c r="D98" s="32"/>
      <c r="E98" s="32"/>
      <c r="F98" s="32"/>
    </row>
    <row r="99" spans="1:6" s="29" customFormat="1" ht="12" customHeight="1">
      <c r="A99" s="32"/>
      <c r="B99" s="32"/>
      <c r="C99" s="32"/>
      <c r="D99" s="32"/>
      <c r="E99" s="32"/>
      <c r="F99" s="32"/>
    </row>
    <row r="100" spans="1:6" s="29" customFormat="1" ht="12" customHeight="1">
      <c r="A100" s="32"/>
      <c r="B100" s="35"/>
      <c r="C100" s="35"/>
      <c r="D100" s="35"/>
      <c r="E100" s="35"/>
      <c r="F100" s="35"/>
    </row>
    <row r="101" spans="1:6" s="29" customFormat="1" ht="12" customHeight="1">
      <c r="A101" s="32"/>
      <c r="B101" s="35"/>
      <c r="C101" s="35"/>
      <c r="D101" s="35"/>
      <c r="E101" s="35"/>
      <c r="F101" s="35"/>
    </row>
    <row r="102" spans="1:6" s="29" customFormat="1" ht="12" customHeight="1">
      <c r="A102" s="32"/>
      <c r="B102" s="35"/>
      <c r="C102" s="35"/>
      <c r="D102" s="35"/>
      <c r="E102" s="35"/>
      <c r="F102" s="35"/>
    </row>
    <row r="103" spans="1:6" s="29" customFormat="1" ht="12" customHeight="1">
      <c r="A103" s="32"/>
      <c r="B103" s="32"/>
      <c r="C103" s="32"/>
      <c r="D103" s="32"/>
      <c r="E103" s="32"/>
      <c r="F103" s="32"/>
    </row>
    <row r="104" spans="1:6" s="29" customFormat="1" ht="12" customHeight="1">
      <c r="A104" s="32"/>
      <c r="B104" s="32"/>
      <c r="C104" s="32"/>
      <c r="D104" s="32"/>
      <c r="E104" s="32"/>
      <c r="F104" s="32"/>
    </row>
    <row r="105" spans="1:6" s="29" customFormat="1" ht="12" customHeight="1">
      <c r="A105" s="32"/>
      <c r="B105" s="32"/>
      <c r="C105" s="32"/>
      <c r="D105" s="32"/>
      <c r="E105" s="32"/>
      <c r="F105" s="32"/>
    </row>
    <row r="106" spans="1:6" s="29" customFormat="1" ht="12" customHeight="1">
      <c r="A106" s="32"/>
      <c r="B106" s="32"/>
      <c r="C106" s="32"/>
      <c r="D106" s="32"/>
      <c r="E106" s="32"/>
      <c r="F106" s="32"/>
    </row>
    <row r="107" spans="1:6" s="29" customFormat="1" ht="12" customHeight="1">
      <c r="A107" s="32"/>
      <c r="B107" s="32"/>
      <c r="C107" s="32"/>
      <c r="D107" s="32"/>
      <c r="E107" s="32"/>
      <c r="F107" s="32"/>
    </row>
    <row r="108" spans="1:6" s="29" customFormat="1" ht="12" customHeight="1">
      <c r="A108" s="32"/>
      <c r="B108" s="35"/>
      <c r="C108" s="35"/>
      <c r="D108" s="35"/>
      <c r="E108" s="35"/>
      <c r="F108" s="35"/>
    </row>
    <row r="109" spans="1:6" s="29" customFormat="1" ht="12" customHeight="1">
      <c r="A109" s="32"/>
      <c r="B109" s="35"/>
      <c r="C109" s="35"/>
      <c r="D109" s="35"/>
      <c r="E109" s="35"/>
      <c r="F109" s="35"/>
    </row>
    <row r="110" spans="1:6" s="29" customFormat="1" ht="12" customHeight="1">
      <c r="A110" s="32"/>
      <c r="B110" s="35"/>
      <c r="C110" s="35"/>
      <c r="D110" s="35"/>
      <c r="E110" s="35"/>
      <c r="F110" s="35"/>
    </row>
    <row r="112" spans="1:6" ht="12.75" customHeight="1">
      <c r="A112" s="29"/>
    </row>
    <row r="113" spans="1:19" ht="12.75" customHeight="1">
      <c r="A113" s="36"/>
    </row>
    <row r="125" spans="1:19" s="2" customFormat="1" ht="12.75" customHeight="1">
      <c r="A125" s="37"/>
      <c r="D125" s="3"/>
      <c r="G125" s="4"/>
      <c r="H125" s="4"/>
      <c r="I125" s="4"/>
      <c r="J125" s="4"/>
      <c r="K125" s="4"/>
      <c r="L125" s="4"/>
      <c r="M125" s="4"/>
      <c r="N125" s="4"/>
      <c r="O125" s="4"/>
      <c r="P125" s="4"/>
      <c r="Q125" s="4"/>
      <c r="R125" s="4"/>
      <c r="S125" s="4"/>
    </row>
  </sheetData>
  <mergeCells count="6">
    <mergeCell ref="F4:F9"/>
    <mergeCell ref="A4:A9"/>
    <mergeCell ref="B4:B9"/>
    <mergeCell ref="C4:C9"/>
    <mergeCell ref="D4:D9"/>
    <mergeCell ref="E4:E9"/>
  </mergeCells>
  <printOptions horizontalCentered="1" verticalCentered="1"/>
  <pageMargins left="0.25" right="0.25" top="0.75" bottom="0.75" header="0.3" footer="0.3"/>
  <pageSetup paperSize="9" scale="58"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25"/>
  <sheetViews>
    <sheetView showGridLines="0" zoomScaleNormal="100" workbookViewId="0">
      <selection activeCell="I28" sqref="I28"/>
    </sheetView>
  </sheetViews>
  <sheetFormatPr defaultColWidth="9.08984375" defaultRowHeight="12.75" customHeight="1"/>
  <cols>
    <col min="1" max="1" width="18.08984375" style="4" customWidth="1"/>
    <col min="2" max="3" width="16.6328125" style="2" customWidth="1"/>
    <col min="4" max="4" width="16.6328125" style="3" customWidth="1"/>
    <col min="5" max="6" width="16.6328125" style="2" customWidth="1"/>
    <col min="7" max="9" width="9.08984375" style="4"/>
    <col min="10" max="10" width="14.90625" style="4" customWidth="1"/>
    <col min="11" max="11" width="9.08984375" style="4"/>
    <col min="12" max="12" width="9" style="4" bestFit="1" customWidth="1"/>
    <col min="13" max="13" width="4.54296875" style="4" bestFit="1" customWidth="1"/>
    <col min="14" max="14" width="9" style="4" bestFit="1" customWidth="1"/>
    <col min="15" max="16384" width="9.08984375" style="4"/>
  </cols>
  <sheetData>
    <row r="1" spans="1:19" ht="12.75" customHeight="1">
      <c r="A1" s="1">
        <v>42860</v>
      </c>
    </row>
    <row r="2" spans="1:19" ht="12.75" customHeight="1">
      <c r="A2" s="5" t="s">
        <v>256</v>
      </c>
      <c r="B2" s="6"/>
      <c r="C2" s="6"/>
      <c r="D2" s="7"/>
      <c r="E2" s="6"/>
      <c r="F2" s="6"/>
      <c r="S2" s="8"/>
    </row>
    <row r="3" spans="1:19" ht="12.75" customHeight="1">
      <c r="S3" s="8"/>
    </row>
    <row r="4" spans="1:19" ht="12.75" customHeight="1">
      <c r="A4" s="136" t="s">
        <v>0</v>
      </c>
      <c r="B4" s="133" t="s">
        <v>105</v>
      </c>
      <c r="C4" s="133" t="s">
        <v>106</v>
      </c>
      <c r="D4" s="138" t="s">
        <v>107</v>
      </c>
      <c r="E4" s="133" t="s">
        <v>108</v>
      </c>
      <c r="F4" s="133" t="s">
        <v>109</v>
      </c>
      <c r="S4" s="8"/>
    </row>
    <row r="5" spans="1:19" ht="12.75" customHeight="1">
      <c r="A5" s="136"/>
      <c r="B5" s="134"/>
      <c r="C5" s="134"/>
      <c r="D5" s="139"/>
      <c r="E5" s="134"/>
      <c r="F5" s="134"/>
      <c r="S5" s="8"/>
    </row>
    <row r="6" spans="1:19" ht="12.75" customHeight="1">
      <c r="A6" s="136"/>
      <c r="B6" s="134"/>
      <c r="C6" s="134"/>
      <c r="D6" s="139"/>
      <c r="E6" s="134"/>
      <c r="F6" s="134"/>
      <c r="S6" s="8"/>
    </row>
    <row r="7" spans="1:19" ht="12.75" customHeight="1">
      <c r="A7" s="136"/>
      <c r="B7" s="134"/>
      <c r="C7" s="134"/>
      <c r="D7" s="139"/>
      <c r="E7" s="134"/>
      <c r="F7" s="134"/>
      <c r="S7" s="8"/>
    </row>
    <row r="8" spans="1:19" ht="12.75" customHeight="1">
      <c r="A8" s="136"/>
      <c r="B8" s="134"/>
      <c r="C8" s="134"/>
      <c r="D8" s="139"/>
      <c r="E8" s="134"/>
      <c r="F8" s="134"/>
      <c r="S8" s="8"/>
    </row>
    <row r="9" spans="1:19" ht="12.75" customHeight="1" thickBot="1">
      <c r="A9" s="137"/>
      <c r="B9" s="135"/>
      <c r="C9" s="135"/>
      <c r="D9" s="140"/>
      <c r="E9" s="135"/>
      <c r="F9" s="135"/>
      <c r="S9" s="8"/>
    </row>
    <row r="10" spans="1:19" ht="12.75" customHeight="1">
      <c r="A10" s="11"/>
      <c r="B10" s="13"/>
      <c r="C10" s="13"/>
      <c r="D10" s="14"/>
      <c r="E10" s="13"/>
      <c r="F10" s="13"/>
      <c r="S10" s="8"/>
    </row>
    <row r="11" spans="1:19" ht="12.75" customHeight="1">
      <c r="A11" s="15" t="s">
        <v>130</v>
      </c>
      <c r="B11" s="16">
        <v>30</v>
      </c>
      <c r="C11" s="17">
        <v>30</v>
      </c>
      <c r="D11" s="18" t="s">
        <v>54</v>
      </c>
      <c r="E11" s="17">
        <v>30</v>
      </c>
      <c r="F11" s="16" t="s">
        <v>1</v>
      </c>
      <c r="S11" s="8"/>
    </row>
    <row r="12" spans="1:19" ht="12.75" customHeight="1">
      <c r="A12" s="15" t="s">
        <v>2</v>
      </c>
      <c r="B12" s="16">
        <v>25</v>
      </c>
      <c r="C12" s="17">
        <v>25</v>
      </c>
      <c r="D12" s="18" t="s">
        <v>54</v>
      </c>
      <c r="E12" s="17">
        <v>25</v>
      </c>
      <c r="F12" s="16" t="s">
        <v>3</v>
      </c>
      <c r="S12" s="8"/>
    </row>
    <row r="13" spans="1:19" ht="12.75" customHeight="1">
      <c r="A13" s="15" t="s">
        <v>131</v>
      </c>
      <c r="B13" s="16" t="s">
        <v>244</v>
      </c>
      <c r="C13" s="17">
        <v>33.99</v>
      </c>
      <c r="D13" s="18" t="s">
        <v>54</v>
      </c>
      <c r="E13" s="17">
        <v>33.99</v>
      </c>
      <c r="F13" s="16" t="s">
        <v>1</v>
      </c>
      <c r="S13" s="8"/>
    </row>
    <row r="14" spans="1:19" ht="12.75" customHeight="1">
      <c r="A14" s="15" t="s">
        <v>5</v>
      </c>
      <c r="B14" s="16">
        <v>15</v>
      </c>
      <c r="C14" s="17">
        <v>15</v>
      </c>
      <c r="D14" s="17">
        <v>11.7</v>
      </c>
      <c r="E14" s="17">
        <v>26.7</v>
      </c>
      <c r="F14" s="16" t="s">
        <v>1</v>
      </c>
    </row>
    <row r="15" spans="1:19" ht="12.75" customHeight="1">
      <c r="A15" s="15" t="s">
        <v>132</v>
      </c>
      <c r="B15" s="16">
        <v>24</v>
      </c>
      <c r="C15" s="17">
        <v>24</v>
      </c>
      <c r="D15" s="17" t="s">
        <v>54</v>
      </c>
      <c r="E15" s="17">
        <v>24</v>
      </c>
      <c r="F15" s="16" t="s">
        <v>1</v>
      </c>
    </row>
    <row r="16" spans="1:19" ht="12.75" customHeight="1">
      <c r="A16" s="15" t="s">
        <v>6</v>
      </c>
      <c r="B16" s="16">
        <v>19</v>
      </c>
      <c r="C16" s="16">
        <v>19</v>
      </c>
      <c r="D16" s="16" t="s">
        <v>54</v>
      </c>
      <c r="E16" s="16">
        <v>19</v>
      </c>
      <c r="F16" s="16" t="s">
        <v>1</v>
      </c>
      <c r="G16" s="19"/>
    </row>
    <row r="17" spans="1:6" ht="12.75" customHeight="1">
      <c r="A17" s="15" t="s">
        <v>7</v>
      </c>
      <c r="B17" s="16">
        <v>22</v>
      </c>
      <c r="C17" s="17">
        <v>22</v>
      </c>
      <c r="D17" s="17" t="s">
        <v>54</v>
      </c>
      <c r="E17" s="17">
        <v>22</v>
      </c>
      <c r="F17" s="16" t="s">
        <v>3</v>
      </c>
    </row>
    <row r="18" spans="1:6" ht="12.75" customHeight="1">
      <c r="A18" s="15" t="s">
        <v>133</v>
      </c>
      <c r="B18" s="16">
        <v>20</v>
      </c>
      <c r="C18" s="17">
        <v>20</v>
      </c>
      <c r="D18" s="17" t="s">
        <v>54</v>
      </c>
      <c r="E18" s="17">
        <v>20</v>
      </c>
      <c r="F18" s="16" t="s">
        <v>3</v>
      </c>
    </row>
    <row r="19" spans="1:6" ht="12.75" customHeight="1">
      <c r="A19" s="15" t="s">
        <v>8</v>
      </c>
      <c r="B19" s="16">
        <v>20</v>
      </c>
      <c r="C19" s="17">
        <v>20</v>
      </c>
      <c r="D19" s="17" t="s">
        <v>54</v>
      </c>
      <c r="E19" s="17">
        <v>20</v>
      </c>
      <c r="F19" s="16" t="s">
        <v>3</v>
      </c>
    </row>
    <row r="20" spans="1:6" ht="12.75" customHeight="1">
      <c r="A20" s="15" t="s">
        <v>134</v>
      </c>
      <c r="B20" s="16" t="s">
        <v>252</v>
      </c>
      <c r="C20" s="17">
        <v>34.43</v>
      </c>
      <c r="D20" s="17" t="s">
        <v>54</v>
      </c>
      <c r="E20" s="17">
        <v>34.43</v>
      </c>
      <c r="F20" s="16" t="s">
        <v>1</v>
      </c>
    </row>
    <row r="21" spans="1:6" ht="12.75" customHeight="1">
      <c r="A21" s="15" t="s">
        <v>135</v>
      </c>
      <c r="B21" s="16" t="s">
        <v>246</v>
      </c>
      <c r="C21" s="17">
        <v>15.824999999999999</v>
      </c>
      <c r="D21" s="17">
        <v>14.35</v>
      </c>
      <c r="E21" s="17">
        <v>30.175000000000001</v>
      </c>
      <c r="F21" s="16" t="s">
        <v>3</v>
      </c>
    </row>
    <row r="22" spans="1:6" ht="12.75" customHeight="1">
      <c r="A22" s="15" t="s">
        <v>29</v>
      </c>
      <c r="B22" s="16">
        <v>29</v>
      </c>
      <c r="C22" s="17">
        <v>29</v>
      </c>
      <c r="D22" s="17" t="s">
        <v>54</v>
      </c>
      <c r="E22" s="17">
        <v>29</v>
      </c>
      <c r="F22" s="16" t="s">
        <v>1</v>
      </c>
    </row>
    <row r="23" spans="1:6" ht="12.75" customHeight="1">
      <c r="A23" s="15" t="s">
        <v>136</v>
      </c>
      <c r="B23" s="16">
        <v>19</v>
      </c>
      <c r="C23" s="17">
        <v>19</v>
      </c>
      <c r="D23" s="17" t="s">
        <v>54</v>
      </c>
      <c r="E23" s="17">
        <v>19</v>
      </c>
      <c r="F23" s="16" t="s">
        <v>1</v>
      </c>
    </row>
    <row r="24" spans="1:6" ht="12.75" customHeight="1">
      <c r="A24" s="15" t="s">
        <v>137</v>
      </c>
      <c r="B24" s="16">
        <v>20</v>
      </c>
      <c r="C24" s="17">
        <v>20</v>
      </c>
      <c r="D24" s="17" t="s">
        <v>54</v>
      </c>
      <c r="E24" s="17">
        <v>20</v>
      </c>
      <c r="F24" s="16" t="s">
        <v>1</v>
      </c>
    </row>
    <row r="25" spans="1:6" ht="12.75" customHeight="1">
      <c r="A25" s="15" t="s">
        <v>10</v>
      </c>
      <c r="B25" s="16">
        <v>12.5</v>
      </c>
      <c r="C25" s="17">
        <v>12.5</v>
      </c>
      <c r="D25" s="17" t="s">
        <v>54</v>
      </c>
      <c r="E25" s="17">
        <v>12.5</v>
      </c>
      <c r="F25" s="16" t="s">
        <v>1</v>
      </c>
    </row>
    <row r="26" spans="1:6" s="19" customFormat="1" ht="12.75" customHeight="1">
      <c r="A26" s="15" t="s">
        <v>138</v>
      </c>
      <c r="B26" s="16">
        <v>25</v>
      </c>
      <c r="C26" s="16">
        <v>25</v>
      </c>
      <c r="D26" s="16">
        <v>0</v>
      </c>
      <c r="E26" s="16">
        <v>25</v>
      </c>
      <c r="F26" s="16" t="s">
        <v>1</v>
      </c>
    </row>
    <row r="27" spans="1:6" ht="12.75" customHeight="1">
      <c r="A27" s="15" t="s">
        <v>140</v>
      </c>
      <c r="B27" s="16">
        <v>27.5</v>
      </c>
      <c r="C27" s="17">
        <v>27.392749999999999</v>
      </c>
      <c r="D27" s="17">
        <v>3.9</v>
      </c>
      <c r="E27" s="17">
        <v>31.292750000000002</v>
      </c>
      <c r="F27" s="16" t="s">
        <v>3</v>
      </c>
    </row>
    <row r="28" spans="1:6" ht="12.75" customHeight="1">
      <c r="A28" s="15" t="s">
        <v>139</v>
      </c>
      <c r="B28" s="16">
        <v>23.4</v>
      </c>
      <c r="C28" s="17">
        <v>22.59</v>
      </c>
      <c r="D28" s="17">
        <v>7.38</v>
      </c>
      <c r="E28" s="17">
        <v>29.97</v>
      </c>
      <c r="F28" s="16" t="s">
        <v>1</v>
      </c>
    </row>
    <row r="29" spans="1:6" ht="12.75" customHeight="1">
      <c r="A29" s="15" t="s">
        <v>12</v>
      </c>
      <c r="B29" s="16">
        <v>22</v>
      </c>
      <c r="C29" s="17">
        <v>22</v>
      </c>
      <c r="D29" s="17">
        <v>2.2000000000000002</v>
      </c>
      <c r="E29" s="17">
        <v>24.2</v>
      </c>
      <c r="F29" s="16" t="s">
        <v>1</v>
      </c>
    </row>
    <row r="30" spans="1:6" ht="12.75" customHeight="1">
      <c r="A30" s="15" t="s">
        <v>249</v>
      </c>
      <c r="B30" s="16">
        <v>15</v>
      </c>
      <c r="C30" s="17">
        <v>15</v>
      </c>
      <c r="D30" s="17" t="s">
        <v>54</v>
      </c>
      <c r="E30" s="17">
        <v>15</v>
      </c>
      <c r="F30" s="16" t="s">
        <v>3</v>
      </c>
    </row>
    <row r="31" spans="1:6" ht="12.75" customHeight="1">
      <c r="A31" s="15" t="s">
        <v>141</v>
      </c>
      <c r="B31" s="16" t="s">
        <v>247</v>
      </c>
      <c r="C31" s="17">
        <v>22.47</v>
      </c>
      <c r="D31" s="17">
        <v>6.75</v>
      </c>
      <c r="E31" s="17">
        <v>29.22</v>
      </c>
      <c r="F31" s="16" t="s">
        <v>1</v>
      </c>
    </row>
    <row r="32" spans="1:6" ht="12.75" customHeight="1">
      <c r="A32" s="15" t="s">
        <v>49</v>
      </c>
      <c r="B32" s="16">
        <v>30</v>
      </c>
      <c r="C32" s="17">
        <v>30</v>
      </c>
      <c r="D32" s="17" t="s">
        <v>54</v>
      </c>
      <c r="E32" s="17">
        <v>30</v>
      </c>
      <c r="F32" s="16" t="s">
        <v>1</v>
      </c>
    </row>
    <row r="33" spans="1:6" ht="12.75" customHeight="1">
      <c r="A33" s="15" t="s">
        <v>142</v>
      </c>
      <c r="B33" s="16">
        <v>25</v>
      </c>
      <c r="C33" s="17">
        <v>25</v>
      </c>
      <c r="D33" s="17" t="s">
        <v>54</v>
      </c>
      <c r="E33" s="17">
        <v>25</v>
      </c>
      <c r="F33" s="16" t="s">
        <v>1</v>
      </c>
    </row>
    <row r="34" spans="1:6" ht="12.75" customHeight="1">
      <c r="A34" s="15" t="s">
        <v>143</v>
      </c>
      <c r="B34" s="16">
        <v>28</v>
      </c>
      <c r="C34" s="17">
        <v>28</v>
      </c>
      <c r="D34" s="17" t="s">
        <v>54</v>
      </c>
      <c r="E34" s="17">
        <v>28</v>
      </c>
      <c r="F34" s="16" t="s">
        <v>3</v>
      </c>
    </row>
    <row r="35" spans="1:6" ht="12.75" customHeight="1">
      <c r="A35" s="15" t="s">
        <v>16</v>
      </c>
      <c r="B35" s="16">
        <v>25</v>
      </c>
      <c r="C35" s="17">
        <v>25</v>
      </c>
      <c r="D35" s="17" t="s">
        <v>54</v>
      </c>
      <c r="E35" s="17">
        <v>25</v>
      </c>
      <c r="F35" s="16" t="s">
        <v>1</v>
      </c>
    </row>
    <row r="36" spans="1:6" ht="12.75" customHeight="1">
      <c r="A36" s="15" t="s">
        <v>144</v>
      </c>
      <c r="B36" s="16">
        <v>19</v>
      </c>
      <c r="C36" s="17">
        <v>19</v>
      </c>
      <c r="D36" s="17" t="s">
        <v>54</v>
      </c>
      <c r="E36" s="17">
        <v>19</v>
      </c>
      <c r="F36" s="16" t="s">
        <v>3</v>
      </c>
    </row>
    <row r="37" spans="1:6" ht="12.75" customHeight="1">
      <c r="A37" s="15" t="s">
        <v>145</v>
      </c>
      <c r="B37" s="16" t="s">
        <v>248</v>
      </c>
      <c r="C37" s="17">
        <v>28</v>
      </c>
      <c r="D37" s="17">
        <v>1.5</v>
      </c>
      <c r="E37" s="17">
        <v>29.5</v>
      </c>
      <c r="F37" s="16" t="s">
        <v>1</v>
      </c>
    </row>
    <row r="38" spans="1:6" ht="12.75" customHeight="1">
      <c r="A38" s="15" t="s">
        <v>18</v>
      </c>
      <c r="B38" s="16">
        <v>22</v>
      </c>
      <c r="C38" s="17">
        <v>22</v>
      </c>
      <c r="D38" s="17" t="s">
        <v>54</v>
      </c>
      <c r="E38" s="17">
        <v>22</v>
      </c>
      <c r="F38" s="16" t="s">
        <v>3</v>
      </c>
    </row>
    <row r="39" spans="1:6" ht="12.75" customHeight="1">
      <c r="A39" s="15" t="s">
        <v>50</v>
      </c>
      <c r="B39" s="16">
        <v>17</v>
      </c>
      <c r="C39" s="17">
        <v>17</v>
      </c>
      <c r="D39" s="17" t="s">
        <v>54</v>
      </c>
      <c r="E39" s="17">
        <v>17</v>
      </c>
      <c r="F39" s="16" t="s">
        <v>3</v>
      </c>
    </row>
    <row r="40" spans="1:6" ht="12.75" customHeight="1">
      <c r="A40" s="15" t="s">
        <v>19</v>
      </c>
      <c r="B40" s="16">
        <v>25</v>
      </c>
      <c r="C40" s="17">
        <v>25</v>
      </c>
      <c r="D40" s="17" t="s">
        <v>54</v>
      </c>
      <c r="E40" s="17">
        <v>25</v>
      </c>
      <c r="F40" s="16" t="s">
        <v>1</v>
      </c>
    </row>
    <row r="41" spans="1:6" ht="12.75" customHeight="1">
      <c r="A41" s="15" t="s">
        <v>20</v>
      </c>
      <c r="B41" s="16">
        <v>22</v>
      </c>
      <c r="C41" s="17">
        <v>22</v>
      </c>
      <c r="D41" s="17" t="s">
        <v>54</v>
      </c>
      <c r="E41" s="17">
        <v>22</v>
      </c>
      <c r="F41" s="16" t="s">
        <v>3</v>
      </c>
    </row>
    <row r="42" spans="1:6" ht="12.75" customHeight="1">
      <c r="A42" s="15" t="s">
        <v>146</v>
      </c>
      <c r="B42" s="16">
        <v>8.5</v>
      </c>
      <c r="C42" s="17">
        <v>6.7023710000000003</v>
      </c>
      <c r="D42" s="17">
        <v>14.446211</v>
      </c>
      <c r="E42" s="17">
        <v>21.148581</v>
      </c>
      <c r="F42" s="16" t="s">
        <v>3</v>
      </c>
    </row>
    <row r="43" spans="1:6" ht="12.75" customHeight="1">
      <c r="A43" s="15" t="s">
        <v>254</v>
      </c>
      <c r="B43" s="16">
        <v>20</v>
      </c>
      <c r="C43" s="17">
        <v>20</v>
      </c>
      <c r="D43" s="18" t="s">
        <v>54</v>
      </c>
      <c r="E43" s="17">
        <v>20</v>
      </c>
      <c r="F43" s="16" t="s">
        <v>3</v>
      </c>
    </row>
    <row r="44" spans="1:6" ht="12.75" customHeight="1">
      <c r="A44" s="20" t="s">
        <v>147</v>
      </c>
      <c r="B44" s="21">
        <v>20</v>
      </c>
      <c r="C44" s="22">
        <v>20</v>
      </c>
      <c r="D44" s="22" t="s">
        <v>54</v>
      </c>
      <c r="E44" s="22">
        <v>20</v>
      </c>
      <c r="F44" s="21" t="s">
        <v>1</v>
      </c>
    </row>
    <row r="45" spans="1:6" ht="12.75" customHeight="1">
      <c r="A45" s="20" t="s">
        <v>148</v>
      </c>
      <c r="B45" s="21">
        <v>35</v>
      </c>
      <c r="C45" s="22">
        <v>32.887112000000002</v>
      </c>
      <c r="D45" s="22">
        <v>6.0368219999999999</v>
      </c>
      <c r="E45" s="22">
        <v>38.923934000000003</v>
      </c>
      <c r="F45" s="21" t="s">
        <v>1</v>
      </c>
    </row>
    <row r="46" spans="1:6" ht="12.75" customHeight="1" thickBot="1">
      <c r="A46" s="23"/>
      <c r="B46" s="24"/>
      <c r="C46" s="25"/>
      <c r="D46" s="25"/>
      <c r="E46" s="25"/>
      <c r="F46" s="24"/>
    </row>
    <row r="47" spans="1:6" ht="12.75" customHeight="1">
      <c r="A47" s="20"/>
      <c r="B47" s="21"/>
      <c r="C47" s="22"/>
      <c r="D47" s="22"/>
      <c r="E47" s="22"/>
      <c r="F47" s="21"/>
    </row>
    <row r="48" spans="1:6" s="29" customFormat="1" ht="12.75" customHeight="1">
      <c r="A48" s="26"/>
      <c r="B48" s="27"/>
      <c r="C48" s="27"/>
      <c r="D48" s="28"/>
      <c r="E48" s="27"/>
      <c r="F48" s="27"/>
    </row>
    <row r="49" spans="1:6" s="29" customFormat="1" ht="12.75" customHeight="1">
      <c r="A49" s="30"/>
      <c r="B49" s="31"/>
      <c r="C49" s="27"/>
      <c r="D49" s="28"/>
      <c r="E49" s="27"/>
      <c r="F49" s="27"/>
    </row>
    <row r="50" spans="1:6" s="29" customFormat="1" ht="12.75" customHeight="1">
      <c r="A50" s="26"/>
      <c r="B50" s="27"/>
      <c r="C50" s="27"/>
      <c r="D50" s="28"/>
      <c r="E50" s="27"/>
      <c r="F50" s="27"/>
    </row>
    <row r="51" spans="1:6" s="29" customFormat="1" ht="12.75" customHeight="1">
      <c r="A51" s="26"/>
      <c r="B51" s="27"/>
      <c r="C51" s="27"/>
      <c r="D51" s="28"/>
      <c r="E51" s="27"/>
      <c r="F51" s="27"/>
    </row>
    <row r="52" spans="1:6" s="33" customFormat="1" ht="12" customHeight="1">
      <c r="A52" s="32"/>
      <c r="B52" s="32"/>
      <c r="C52" s="32"/>
      <c r="D52" s="32"/>
      <c r="E52" s="32"/>
      <c r="F52" s="32"/>
    </row>
    <row r="53" spans="1:6" s="33" customFormat="1" ht="12" customHeight="1">
      <c r="A53" s="32"/>
      <c r="B53" s="32"/>
      <c r="C53" s="32"/>
      <c r="D53" s="32"/>
      <c r="E53" s="32"/>
      <c r="F53" s="32"/>
    </row>
    <row r="54" spans="1:6" s="33" customFormat="1" ht="12" customHeight="1">
      <c r="A54" s="32"/>
      <c r="B54" s="32"/>
      <c r="C54" s="32"/>
      <c r="D54" s="32"/>
      <c r="E54" s="32"/>
      <c r="F54" s="32"/>
    </row>
    <row r="55" spans="1:6" s="33" customFormat="1" ht="12" customHeight="1">
      <c r="A55" s="32"/>
      <c r="B55" s="32"/>
      <c r="C55" s="32"/>
      <c r="D55" s="32"/>
      <c r="E55" s="32"/>
      <c r="F55" s="32"/>
    </row>
    <row r="56" spans="1:6" s="33" customFormat="1" ht="12" customHeight="1">
      <c r="A56" s="32"/>
      <c r="B56" s="32"/>
      <c r="C56" s="32"/>
      <c r="D56" s="32"/>
      <c r="E56" s="32"/>
      <c r="F56" s="32"/>
    </row>
    <row r="57" spans="1:6" s="33" customFormat="1" ht="12" customHeight="1">
      <c r="A57" s="32"/>
      <c r="B57" s="32"/>
      <c r="C57" s="32"/>
      <c r="D57" s="32"/>
      <c r="E57" s="32"/>
      <c r="F57" s="32"/>
    </row>
    <row r="58" spans="1:6" s="33" customFormat="1" ht="12" customHeight="1">
      <c r="A58" s="32"/>
      <c r="B58" s="32"/>
      <c r="C58" s="32"/>
      <c r="D58" s="32"/>
      <c r="E58" s="32"/>
      <c r="F58" s="32"/>
    </row>
    <row r="59" spans="1:6" s="33" customFormat="1" ht="12" customHeight="1">
      <c r="A59" s="32"/>
      <c r="B59" s="32"/>
      <c r="C59" s="32"/>
      <c r="D59" s="32"/>
      <c r="E59" s="32"/>
      <c r="F59" s="32"/>
    </row>
    <row r="60" spans="1:6" s="33" customFormat="1" ht="12" customHeight="1">
      <c r="A60" s="32"/>
      <c r="B60" s="32"/>
      <c r="C60" s="32"/>
      <c r="D60" s="32"/>
      <c r="E60" s="32"/>
      <c r="F60" s="32"/>
    </row>
    <row r="61" spans="1:6" s="33" customFormat="1" ht="12" customHeight="1">
      <c r="A61" s="32"/>
      <c r="B61" s="32"/>
      <c r="C61" s="32"/>
      <c r="D61" s="32"/>
      <c r="E61" s="32"/>
      <c r="F61" s="32"/>
    </row>
    <row r="62" spans="1:6" s="33" customFormat="1" ht="12" customHeight="1">
      <c r="A62" s="32"/>
      <c r="B62" s="32"/>
      <c r="C62" s="32"/>
      <c r="D62" s="32"/>
      <c r="E62" s="32"/>
      <c r="F62" s="32"/>
    </row>
    <row r="63" spans="1:6" s="33" customFormat="1" ht="12" customHeight="1">
      <c r="A63" s="32"/>
      <c r="B63" s="32"/>
      <c r="C63" s="32"/>
      <c r="D63" s="32"/>
      <c r="E63" s="32"/>
      <c r="F63" s="32"/>
    </row>
    <row r="64" spans="1:6" s="33" customFormat="1" ht="12" customHeight="1">
      <c r="A64" s="32"/>
      <c r="B64" s="32"/>
      <c r="C64" s="32"/>
      <c r="D64" s="32"/>
      <c r="E64" s="32"/>
      <c r="F64" s="32"/>
    </row>
    <row r="65" spans="1:6" s="33" customFormat="1" ht="12" customHeight="1">
      <c r="A65" s="32"/>
      <c r="B65" s="32"/>
      <c r="C65" s="32"/>
      <c r="D65" s="32"/>
      <c r="E65" s="32"/>
      <c r="F65" s="32"/>
    </row>
    <row r="66" spans="1:6" s="33" customFormat="1" ht="12" customHeight="1">
      <c r="A66" s="32"/>
      <c r="B66" s="32"/>
      <c r="C66" s="32"/>
      <c r="D66" s="32"/>
      <c r="E66" s="32"/>
      <c r="F66" s="32"/>
    </row>
    <row r="67" spans="1:6" s="33" customFormat="1" ht="12" customHeight="1">
      <c r="A67" s="32"/>
      <c r="B67" s="32"/>
      <c r="C67" s="32"/>
      <c r="D67" s="32"/>
      <c r="E67" s="32"/>
      <c r="F67" s="32"/>
    </row>
    <row r="68" spans="1:6" s="33" customFormat="1" ht="12" customHeight="1">
      <c r="A68" s="34"/>
      <c r="B68" s="34"/>
      <c r="C68" s="34"/>
      <c r="D68" s="34"/>
      <c r="E68" s="34"/>
      <c r="F68" s="34"/>
    </row>
    <row r="69" spans="1:6" s="29" customFormat="1" ht="12" customHeight="1">
      <c r="A69" s="26"/>
      <c r="B69" s="27"/>
      <c r="C69" s="27"/>
      <c r="D69" s="28"/>
      <c r="E69" s="27"/>
      <c r="F69" s="27"/>
    </row>
    <row r="70" spans="1:6" s="29" customFormat="1" ht="12" customHeight="1">
      <c r="A70" s="32"/>
      <c r="B70" s="35"/>
      <c r="C70" s="35"/>
      <c r="D70" s="35"/>
      <c r="E70" s="35"/>
      <c r="F70" s="35"/>
    </row>
    <row r="71" spans="1:6" s="29" customFormat="1" ht="12" customHeight="1">
      <c r="A71" s="32"/>
      <c r="B71" s="32"/>
      <c r="C71" s="32"/>
      <c r="D71" s="32"/>
      <c r="E71" s="32"/>
      <c r="F71" s="32"/>
    </row>
    <row r="72" spans="1:6" s="29" customFormat="1" ht="12" customHeight="1">
      <c r="A72" s="32"/>
      <c r="B72" s="32"/>
      <c r="C72" s="32"/>
      <c r="D72" s="32"/>
      <c r="E72" s="32"/>
      <c r="F72" s="32"/>
    </row>
    <row r="73" spans="1:6" s="29" customFormat="1" ht="12" customHeight="1">
      <c r="A73" s="32"/>
      <c r="B73" s="32"/>
      <c r="C73" s="32"/>
      <c r="D73" s="32"/>
      <c r="E73" s="32"/>
      <c r="F73" s="32"/>
    </row>
    <row r="74" spans="1:6" s="29" customFormat="1" ht="12" customHeight="1">
      <c r="A74" s="32"/>
      <c r="B74" s="32"/>
      <c r="C74" s="32"/>
      <c r="D74" s="32"/>
      <c r="E74" s="32"/>
      <c r="F74" s="32"/>
    </row>
    <row r="75" spans="1:6" s="29" customFormat="1" ht="12" customHeight="1">
      <c r="A75" s="32"/>
      <c r="B75" s="32"/>
      <c r="C75" s="32"/>
      <c r="D75" s="32"/>
      <c r="E75" s="32"/>
      <c r="F75" s="32"/>
    </row>
    <row r="76" spans="1:6" s="29" customFormat="1" ht="12" customHeight="1">
      <c r="A76" s="32"/>
      <c r="B76" s="35"/>
      <c r="C76" s="35"/>
      <c r="D76" s="35"/>
      <c r="E76" s="35"/>
      <c r="F76" s="35"/>
    </row>
    <row r="77" spans="1:6" s="29" customFormat="1" ht="12" customHeight="1">
      <c r="A77" s="32"/>
      <c r="B77" s="32"/>
      <c r="C77" s="32"/>
      <c r="D77" s="32"/>
      <c r="E77" s="32"/>
      <c r="F77" s="32"/>
    </row>
    <row r="78" spans="1:6" s="29" customFormat="1" ht="12" customHeight="1">
      <c r="A78" s="32"/>
      <c r="B78" s="32"/>
      <c r="C78" s="32"/>
      <c r="D78" s="32"/>
      <c r="E78" s="32"/>
      <c r="F78" s="32"/>
    </row>
    <row r="79" spans="1:6" s="29" customFormat="1" ht="12" customHeight="1">
      <c r="A79" s="32"/>
      <c r="B79" s="32"/>
      <c r="C79" s="32"/>
      <c r="D79" s="32"/>
      <c r="E79" s="32"/>
      <c r="F79" s="32"/>
    </row>
    <row r="80" spans="1:6" s="29" customFormat="1" ht="12" customHeight="1">
      <c r="A80" s="32"/>
      <c r="B80" s="32"/>
      <c r="C80" s="32"/>
      <c r="D80" s="32"/>
      <c r="E80" s="32"/>
      <c r="F80" s="32"/>
    </row>
    <row r="81" spans="1:6" s="29" customFormat="1" ht="12" customHeight="1">
      <c r="A81" s="32"/>
      <c r="B81" s="35"/>
      <c r="C81" s="35"/>
      <c r="D81" s="35"/>
      <c r="E81" s="35"/>
      <c r="F81" s="35"/>
    </row>
    <row r="82" spans="1:6" s="29" customFormat="1" ht="12" customHeight="1">
      <c r="A82" s="35"/>
      <c r="B82" s="35"/>
      <c r="C82" s="35"/>
      <c r="D82" s="35"/>
      <c r="E82" s="35"/>
      <c r="F82" s="35"/>
    </row>
    <row r="83" spans="1:6" s="29" customFormat="1" ht="12" customHeight="1">
      <c r="A83" s="35"/>
      <c r="B83" s="35"/>
      <c r="C83" s="35"/>
      <c r="D83" s="35"/>
      <c r="E83" s="35"/>
      <c r="F83" s="35"/>
    </row>
    <row r="84" spans="1:6" s="29" customFormat="1" ht="12" customHeight="1">
      <c r="A84" s="35"/>
      <c r="B84" s="35"/>
      <c r="C84" s="35"/>
      <c r="D84" s="35"/>
      <c r="E84" s="35"/>
      <c r="F84" s="35"/>
    </row>
    <row r="85" spans="1:6" s="29" customFormat="1" ht="12" customHeight="1">
      <c r="A85" s="35"/>
      <c r="B85" s="35"/>
      <c r="C85" s="35"/>
      <c r="D85" s="35"/>
      <c r="E85" s="35"/>
      <c r="F85" s="35"/>
    </row>
    <row r="86" spans="1:6" s="29" customFormat="1" ht="12" customHeight="1">
      <c r="A86" s="35"/>
      <c r="B86" s="35"/>
      <c r="C86" s="35"/>
      <c r="D86" s="35"/>
      <c r="E86" s="35"/>
      <c r="F86" s="35"/>
    </row>
    <row r="87" spans="1:6" s="29" customFormat="1" ht="12" customHeight="1">
      <c r="A87" s="35"/>
      <c r="B87" s="35"/>
      <c r="C87" s="35"/>
      <c r="D87" s="35"/>
      <c r="E87" s="35"/>
      <c r="F87" s="35"/>
    </row>
    <row r="88" spans="1:6" s="29" customFormat="1" ht="12" customHeight="1">
      <c r="A88" s="32"/>
      <c r="B88" s="32"/>
      <c r="C88" s="32"/>
      <c r="D88" s="32"/>
      <c r="E88" s="32"/>
      <c r="F88" s="32"/>
    </row>
    <row r="89" spans="1:6" s="29" customFormat="1" ht="12" customHeight="1">
      <c r="A89" s="32"/>
      <c r="B89" s="32"/>
      <c r="C89" s="32"/>
      <c r="D89" s="32"/>
      <c r="E89" s="32"/>
      <c r="F89" s="32"/>
    </row>
    <row r="90" spans="1:6" s="29" customFormat="1" ht="12" customHeight="1">
      <c r="A90" s="32"/>
      <c r="B90" s="32"/>
      <c r="C90" s="32"/>
      <c r="D90" s="32"/>
      <c r="E90" s="32"/>
      <c r="F90" s="32"/>
    </row>
    <row r="91" spans="1:6" s="29" customFormat="1" ht="12" customHeight="1">
      <c r="A91" s="32"/>
      <c r="B91" s="32"/>
      <c r="C91" s="32"/>
      <c r="D91" s="32"/>
      <c r="E91" s="32"/>
      <c r="F91" s="32"/>
    </row>
    <row r="92" spans="1:6" s="29" customFormat="1" ht="12" customHeight="1">
      <c r="A92" s="32"/>
      <c r="B92" s="32"/>
      <c r="C92" s="32"/>
      <c r="D92" s="32"/>
      <c r="E92" s="32"/>
      <c r="F92" s="32"/>
    </row>
    <row r="93" spans="1:6" s="29" customFormat="1" ht="12" customHeight="1">
      <c r="A93" s="32"/>
      <c r="B93" s="32"/>
      <c r="C93" s="32"/>
      <c r="D93" s="32"/>
      <c r="E93" s="32"/>
      <c r="F93" s="32"/>
    </row>
    <row r="94" spans="1:6" s="29" customFormat="1" ht="12" customHeight="1">
      <c r="A94" s="32"/>
      <c r="B94" s="32"/>
      <c r="C94" s="32"/>
      <c r="D94" s="32"/>
      <c r="E94" s="32"/>
      <c r="F94" s="32"/>
    </row>
    <row r="95" spans="1:6" s="29" customFormat="1" ht="12" customHeight="1">
      <c r="A95" s="32"/>
      <c r="B95" s="32"/>
      <c r="C95" s="32"/>
      <c r="D95" s="32"/>
      <c r="E95" s="32"/>
      <c r="F95" s="32"/>
    </row>
    <row r="96" spans="1:6" s="29" customFormat="1" ht="12" customHeight="1">
      <c r="A96" s="32"/>
      <c r="B96" s="32"/>
      <c r="C96" s="32"/>
      <c r="D96" s="32"/>
      <c r="E96" s="32"/>
      <c r="F96" s="32"/>
    </row>
    <row r="97" spans="1:6" s="29" customFormat="1" ht="12" customHeight="1">
      <c r="A97" s="32"/>
      <c r="B97" s="32"/>
      <c r="C97" s="32"/>
      <c r="D97" s="32"/>
      <c r="E97" s="32"/>
      <c r="F97" s="32"/>
    </row>
    <row r="98" spans="1:6" s="29" customFormat="1" ht="12" customHeight="1">
      <c r="A98" s="32"/>
      <c r="B98" s="32"/>
      <c r="C98" s="32"/>
      <c r="D98" s="32"/>
      <c r="E98" s="32"/>
      <c r="F98" s="32"/>
    </row>
    <row r="99" spans="1:6" s="29" customFormat="1" ht="12" customHeight="1">
      <c r="A99" s="32"/>
      <c r="B99" s="32"/>
      <c r="C99" s="32"/>
      <c r="D99" s="32"/>
      <c r="E99" s="32"/>
      <c r="F99" s="32"/>
    </row>
    <row r="100" spans="1:6" s="29" customFormat="1" ht="12" customHeight="1">
      <c r="A100" s="32"/>
      <c r="B100" s="35"/>
      <c r="C100" s="35"/>
      <c r="D100" s="35"/>
      <c r="E100" s="35"/>
      <c r="F100" s="35"/>
    </row>
    <row r="101" spans="1:6" s="29" customFormat="1" ht="12" customHeight="1">
      <c r="A101" s="32"/>
      <c r="B101" s="35"/>
      <c r="C101" s="35"/>
      <c r="D101" s="35"/>
      <c r="E101" s="35"/>
      <c r="F101" s="35"/>
    </row>
    <row r="102" spans="1:6" s="29" customFormat="1" ht="12" customHeight="1">
      <c r="A102" s="32"/>
      <c r="B102" s="35"/>
      <c r="C102" s="35"/>
      <c r="D102" s="35"/>
      <c r="E102" s="35"/>
      <c r="F102" s="35"/>
    </row>
    <row r="103" spans="1:6" s="29" customFormat="1" ht="12" customHeight="1">
      <c r="A103" s="32"/>
      <c r="B103" s="32"/>
      <c r="C103" s="32"/>
      <c r="D103" s="32"/>
      <c r="E103" s="32"/>
      <c r="F103" s="32"/>
    </row>
    <row r="104" spans="1:6" s="29" customFormat="1" ht="12" customHeight="1">
      <c r="A104" s="32"/>
      <c r="B104" s="32"/>
      <c r="C104" s="32"/>
      <c r="D104" s="32"/>
      <c r="E104" s="32"/>
      <c r="F104" s="32"/>
    </row>
    <row r="105" spans="1:6" s="29" customFormat="1" ht="12" customHeight="1">
      <c r="A105" s="32"/>
      <c r="B105" s="32"/>
      <c r="C105" s="32"/>
      <c r="D105" s="32"/>
      <c r="E105" s="32"/>
      <c r="F105" s="32"/>
    </row>
    <row r="106" spans="1:6" s="29" customFormat="1" ht="12" customHeight="1">
      <c r="A106" s="32"/>
      <c r="B106" s="32"/>
      <c r="C106" s="32"/>
      <c r="D106" s="32"/>
      <c r="E106" s="32"/>
      <c r="F106" s="32"/>
    </row>
    <row r="107" spans="1:6" s="29" customFormat="1" ht="12" customHeight="1">
      <c r="A107" s="32"/>
      <c r="B107" s="32"/>
      <c r="C107" s="32"/>
      <c r="D107" s="32"/>
      <c r="E107" s="32"/>
      <c r="F107" s="32"/>
    </row>
    <row r="108" spans="1:6" s="29" customFormat="1" ht="12" customHeight="1">
      <c r="A108" s="32"/>
      <c r="B108" s="35"/>
      <c r="C108" s="35"/>
      <c r="D108" s="35"/>
      <c r="E108" s="35"/>
      <c r="F108" s="35"/>
    </row>
    <row r="109" spans="1:6" s="29" customFormat="1" ht="12" customHeight="1">
      <c r="A109" s="32"/>
      <c r="B109" s="35"/>
      <c r="C109" s="35"/>
      <c r="D109" s="35"/>
      <c r="E109" s="35"/>
      <c r="F109" s="35"/>
    </row>
    <row r="110" spans="1:6" s="29" customFormat="1" ht="12" customHeight="1">
      <c r="A110" s="32"/>
      <c r="B110" s="35"/>
      <c r="C110" s="35"/>
      <c r="D110" s="35"/>
      <c r="E110" s="35"/>
      <c r="F110" s="35"/>
    </row>
    <row r="112" spans="1:6" ht="12.75" customHeight="1">
      <c r="A112" s="29"/>
    </row>
    <row r="113" spans="1:19" ht="12.75" customHeight="1">
      <c r="A113" s="36"/>
    </row>
    <row r="125" spans="1:19" s="2" customFormat="1" ht="12.75" customHeight="1">
      <c r="A125" s="37"/>
      <c r="D125" s="3"/>
      <c r="G125" s="4"/>
      <c r="H125" s="4"/>
      <c r="I125" s="4"/>
      <c r="J125" s="4"/>
      <c r="K125" s="4"/>
      <c r="L125" s="4"/>
      <c r="M125" s="4"/>
      <c r="N125" s="4"/>
      <c r="O125" s="4"/>
      <c r="P125" s="4"/>
      <c r="Q125" s="4"/>
      <c r="R125" s="4"/>
      <c r="S125" s="4"/>
    </row>
  </sheetData>
  <mergeCells count="6">
    <mergeCell ref="F4:F9"/>
    <mergeCell ref="A4:A9"/>
    <mergeCell ref="B4:B9"/>
    <mergeCell ref="C4:C9"/>
    <mergeCell ref="D4:D9"/>
    <mergeCell ref="E4:E9"/>
  </mergeCells>
  <printOptions horizontalCentered="1" verticalCentered="1"/>
  <pageMargins left="0.25" right="0.25" top="0.75" bottom="0.75" header="0.3" footer="0.3"/>
  <pageSetup paperSize="9" scale="5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25"/>
  <sheetViews>
    <sheetView showGridLines="0" zoomScaleNormal="100" workbookViewId="0">
      <selection activeCell="A2" sqref="A2"/>
    </sheetView>
  </sheetViews>
  <sheetFormatPr defaultColWidth="9.08984375" defaultRowHeight="12.75" customHeight="1"/>
  <cols>
    <col min="1" max="1" width="18.08984375" style="4" customWidth="1"/>
    <col min="2" max="3" width="16.6328125" style="2" customWidth="1"/>
    <col min="4" max="4" width="16.6328125" style="3" customWidth="1"/>
    <col min="5" max="6" width="16.6328125" style="2" customWidth="1"/>
    <col min="7" max="9" width="9.08984375" style="4"/>
    <col min="10" max="10" width="14.90625" style="4" customWidth="1"/>
    <col min="11" max="11" width="9.08984375" style="4"/>
    <col min="12" max="12" width="9" style="4" bestFit="1" customWidth="1"/>
    <col min="13" max="13" width="4.54296875" style="4" bestFit="1" customWidth="1"/>
    <col min="14" max="14" width="9" style="4" bestFit="1" customWidth="1"/>
    <col min="15" max="16384" width="9.08984375" style="4"/>
  </cols>
  <sheetData>
    <row r="1" spans="1:19" ht="12.75" customHeight="1">
      <c r="A1" s="1">
        <v>42860</v>
      </c>
    </row>
    <row r="2" spans="1:19" ht="12.75" customHeight="1">
      <c r="A2" s="5" t="s">
        <v>255</v>
      </c>
      <c r="B2" s="6"/>
      <c r="C2" s="6"/>
      <c r="D2" s="7"/>
      <c r="E2" s="6"/>
      <c r="F2" s="6"/>
      <c r="S2" s="8"/>
    </row>
    <row r="3" spans="1:19" ht="12.75" customHeight="1">
      <c r="S3" s="8"/>
    </row>
    <row r="4" spans="1:19" ht="12.75" customHeight="1">
      <c r="A4" s="136" t="s">
        <v>0</v>
      </c>
      <c r="B4" s="133" t="s">
        <v>105</v>
      </c>
      <c r="C4" s="133" t="s">
        <v>106</v>
      </c>
      <c r="D4" s="138" t="s">
        <v>107</v>
      </c>
      <c r="E4" s="133" t="s">
        <v>108</v>
      </c>
      <c r="F4" s="133" t="s">
        <v>109</v>
      </c>
      <c r="S4" s="8"/>
    </row>
    <row r="5" spans="1:19" ht="12.75" customHeight="1">
      <c r="A5" s="136"/>
      <c r="B5" s="134"/>
      <c r="C5" s="134"/>
      <c r="D5" s="139"/>
      <c r="E5" s="134"/>
      <c r="F5" s="134"/>
      <c r="S5" s="8"/>
    </row>
    <row r="6" spans="1:19" ht="12.75" customHeight="1">
      <c r="A6" s="136"/>
      <c r="B6" s="134"/>
      <c r="C6" s="134"/>
      <c r="D6" s="139"/>
      <c r="E6" s="134"/>
      <c r="F6" s="134"/>
      <c r="S6" s="8"/>
    </row>
    <row r="7" spans="1:19" ht="12.75" customHeight="1">
      <c r="A7" s="136"/>
      <c r="B7" s="134"/>
      <c r="C7" s="134"/>
      <c r="D7" s="139"/>
      <c r="E7" s="134"/>
      <c r="F7" s="134"/>
      <c r="S7" s="8"/>
    </row>
    <row r="8" spans="1:19" ht="12.75" customHeight="1">
      <c r="A8" s="136"/>
      <c r="B8" s="134"/>
      <c r="C8" s="134"/>
      <c r="D8" s="139"/>
      <c r="E8" s="134"/>
      <c r="F8" s="134"/>
      <c r="S8" s="8"/>
    </row>
    <row r="9" spans="1:19" ht="12.75" customHeight="1" thickBot="1">
      <c r="A9" s="137"/>
      <c r="B9" s="135"/>
      <c r="C9" s="135"/>
      <c r="D9" s="140"/>
      <c r="E9" s="135"/>
      <c r="F9" s="135"/>
      <c r="S9" s="8"/>
    </row>
    <row r="10" spans="1:19" ht="12.75" customHeight="1">
      <c r="A10" s="11"/>
      <c r="B10" s="13"/>
      <c r="C10" s="13"/>
      <c r="D10" s="14"/>
      <c r="E10" s="13"/>
      <c r="F10" s="13"/>
      <c r="S10" s="8"/>
    </row>
    <row r="11" spans="1:19" ht="12.75" customHeight="1">
      <c r="A11" s="15" t="s">
        <v>130</v>
      </c>
      <c r="B11" s="16">
        <v>30</v>
      </c>
      <c r="C11" s="17">
        <v>30</v>
      </c>
      <c r="D11" s="18" t="s">
        <v>54</v>
      </c>
      <c r="E11" s="17">
        <v>30</v>
      </c>
      <c r="F11" s="16" t="s">
        <v>1</v>
      </c>
      <c r="S11" s="8"/>
    </row>
    <row r="12" spans="1:19" ht="12.75" customHeight="1">
      <c r="A12" s="15" t="s">
        <v>2</v>
      </c>
      <c r="B12" s="16">
        <v>25</v>
      </c>
      <c r="C12" s="17">
        <v>25</v>
      </c>
      <c r="D12" s="18" t="s">
        <v>54</v>
      </c>
      <c r="E12" s="17">
        <v>25</v>
      </c>
      <c r="F12" s="16" t="s">
        <v>3</v>
      </c>
      <c r="S12" s="8"/>
    </row>
    <row r="13" spans="1:19" ht="12.75" customHeight="1">
      <c r="A13" s="15" t="s">
        <v>131</v>
      </c>
      <c r="B13" s="16" t="s">
        <v>244</v>
      </c>
      <c r="C13" s="17">
        <v>33.99</v>
      </c>
      <c r="D13" s="18" t="s">
        <v>54</v>
      </c>
      <c r="E13" s="17">
        <v>33.99</v>
      </c>
      <c r="F13" s="16" t="s">
        <v>1</v>
      </c>
      <c r="S13" s="8"/>
    </row>
    <row r="14" spans="1:19" ht="12.75" customHeight="1">
      <c r="A14" s="15" t="s">
        <v>5</v>
      </c>
      <c r="B14" s="16">
        <v>15</v>
      </c>
      <c r="C14" s="17">
        <v>15</v>
      </c>
      <c r="D14" s="17">
        <v>11.7</v>
      </c>
      <c r="E14" s="17">
        <v>26.7</v>
      </c>
      <c r="F14" s="16" t="s">
        <v>1</v>
      </c>
    </row>
    <row r="15" spans="1:19" ht="12.75" customHeight="1">
      <c r="A15" s="15" t="s">
        <v>132</v>
      </c>
      <c r="B15" s="16">
        <v>22.5</v>
      </c>
      <c r="C15" s="17">
        <v>22.5</v>
      </c>
      <c r="D15" s="17" t="s">
        <v>54</v>
      </c>
      <c r="E15" s="17">
        <v>22.5</v>
      </c>
      <c r="F15" s="16" t="s">
        <v>1</v>
      </c>
    </row>
    <row r="16" spans="1:19" ht="12.75" customHeight="1">
      <c r="A16" s="15" t="s">
        <v>6</v>
      </c>
      <c r="B16" s="16">
        <v>19</v>
      </c>
      <c r="C16" s="16">
        <v>19</v>
      </c>
      <c r="D16" s="16" t="s">
        <v>54</v>
      </c>
      <c r="E16" s="16">
        <v>19</v>
      </c>
      <c r="F16" s="16" t="s">
        <v>1</v>
      </c>
      <c r="G16" s="19"/>
    </row>
    <row r="17" spans="1:6" ht="12.75" customHeight="1">
      <c r="A17" s="15" t="s">
        <v>7</v>
      </c>
      <c r="B17" s="16">
        <v>23.5</v>
      </c>
      <c r="C17" s="17">
        <v>23.5</v>
      </c>
      <c r="D17" s="17" t="s">
        <v>54</v>
      </c>
      <c r="E17" s="17">
        <v>23.5</v>
      </c>
      <c r="F17" s="16" t="s">
        <v>3</v>
      </c>
    </row>
    <row r="18" spans="1:6" ht="12.75" customHeight="1">
      <c r="A18" s="15" t="s">
        <v>133</v>
      </c>
      <c r="B18" s="16">
        <v>20</v>
      </c>
      <c r="C18" s="17">
        <v>20</v>
      </c>
      <c r="D18" s="17" t="s">
        <v>54</v>
      </c>
      <c r="E18" s="17">
        <v>20</v>
      </c>
      <c r="F18" s="16" t="s">
        <v>3</v>
      </c>
    </row>
    <row r="19" spans="1:6" ht="12.75" customHeight="1">
      <c r="A19" s="15" t="s">
        <v>8</v>
      </c>
      <c r="B19" s="16">
        <v>20</v>
      </c>
      <c r="C19" s="17">
        <v>20</v>
      </c>
      <c r="D19" s="17" t="s">
        <v>54</v>
      </c>
      <c r="E19" s="17">
        <v>20</v>
      </c>
      <c r="F19" s="16" t="s">
        <v>3</v>
      </c>
    </row>
    <row r="20" spans="1:6" ht="12.75" customHeight="1">
      <c r="A20" s="15" t="s">
        <v>134</v>
      </c>
      <c r="B20" s="16" t="s">
        <v>245</v>
      </c>
      <c r="C20" s="17">
        <v>37.996200000000002</v>
      </c>
      <c r="D20" s="17" t="s">
        <v>54</v>
      </c>
      <c r="E20" s="17">
        <v>37.996200000000002</v>
      </c>
      <c r="F20" s="16" t="s">
        <v>1</v>
      </c>
    </row>
    <row r="21" spans="1:6" ht="12.75" customHeight="1">
      <c r="A21" s="15" t="s">
        <v>135</v>
      </c>
      <c r="B21" s="16" t="s">
        <v>246</v>
      </c>
      <c r="C21" s="17">
        <v>15.824999999999999</v>
      </c>
      <c r="D21" s="17">
        <v>14.35</v>
      </c>
      <c r="E21" s="17">
        <v>30.175000000000001</v>
      </c>
      <c r="F21" s="16" t="s">
        <v>3</v>
      </c>
    </row>
    <row r="22" spans="1:6" ht="12.75" customHeight="1">
      <c r="A22" s="15" t="s">
        <v>29</v>
      </c>
      <c r="B22" s="16">
        <v>26</v>
      </c>
      <c r="C22" s="17">
        <v>26</v>
      </c>
      <c r="D22" s="17" t="s">
        <v>54</v>
      </c>
      <c r="E22" s="17">
        <v>26</v>
      </c>
      <c r="F22" s="16" t="s">
        <v>1</v>
      </c>
    </row>
    <row r="23" spans="1:6" ht="12.75" customHeight="1">
      <c r="A23" s="15" t="s">
        <v>136</v>
      </c>
      <c r="B23" s="16">
        <v>19</v>
      </c>
      <c r="C23" s="17">
        <v>19</v>
      </c>
      <c r="D23" s="17" t="s">
        <v>54</v>
      </c>
      <c r="E23" s="17">
        <v>19</v>
      </c>
      <c r="F23" s="16" t="s">
        <v>1</v>
      </c>
    </row>
    <row r="24" spans="1:6" ht="12.75" customHeight="1">
      <c r="A24" s="15" t="s">
        <v>137</v>
      </c>
      <c r="B24" s="16">
        <v>20</v>
      </c>
      <c r="C24" s="17">
        <v>20</v>
      </c>
      <c r="D24" s="17" t="s">
        <v>54</v>
      </c>
      <c r="E24" s="17">
        <v>20</v>
      </c>
      <c r="F24" s="16" t="s">
        <v>1</v>
      </c>
    </row>
    <row r="25" spans="1:6" ht="12.75" customHeight="1">
      <c r="A25" s="15" t="s">
        <v>10</v>
      </c>
      <c r="B25" s="16">
        <v>12.5</v>
      </c>
      <c r="C25" s="17">
        <v>12.5</v>
      </c>
      <c r="D25" s="17" t="s">
        <v>54</v>
      </c>
      <c r="E25" s="17">
        <v>12.5</v>
      </c>
      <c r="F25" s="16" t="s">
        <v>1</v>
      </c>
    </row>
    <row r="26" spans="1:6" s="19" customFormat="1" ht="12.75" customHeight="1">
      <c r="A26" s="15" t="s">
        <v>138</v>
      </c>
      <c r="B26" s="16">
        <v>26.5</v>
      </c>
      <c r="C26" s="16">
        <v>26.5</v>
      </c>
      <c r="D26" s="16">
        <v>0</v>
      </c>
      <c r="E26" s="16">
        <v>26.5</v>
      </c>
      <c r="F26" s="16" t="s">
        <v>1</v>
      </c>
    </row>
    <row r="27" spans="1:6" ht="12.75" customHeight="1">
      <c r="A27" s="15" t="s">
        <v>140</v>
      </c>
      <c r="B27" s="16">
        <v>27.5</v>
      </c>
      <c r="C27" s="17">
        <v>27.392749999999999</v>
      </c>
      <c r="D27" s="17">
        <v>3.9</v>
      </c>
      <c r="E27" s="17">
        <v>31.292750000000002</v>
      </c>
      <c r="F27" s="16" t="s">
        <v>3</v>
      </c>
    </row>
    <row r="28" spans="1:6" ht="12.75" customHeight="1">
      <c r="A28" s="15" t="s">
        <v>139</v>
      </c>
      <c r="B28" s="16">
        <v>23.9</v>
      </c>
      <c r="C28" s="17">
        <v>22.55</v>
      </c>
      <c r="D28" s="17">
        <v>9.56</v>
      </c>
      <c r="E28" s="17">
        <v>32.11</v>
      </c>
      <c r="F28" s="16" t="s">
        <v>1</v>
      </c>
    </row>
    <row r="29" spans="1:6" ht="12.75" customHeight="1">
      <c r="A29" s="15" t="s">
        <v>12</v>
      </c>
      <c r="B29" s="16">
        <v>22</v>
      </c>
      <c r="C29" s="17">
        <v>22</v>
      </c>
      <c r="D29" s="17">
        <v>2.2000000000000002</v>
      </c>
      <c r="E29" s="17">
        <v>24.2</v>
      </c>
      <c r="F29" s="16" t="s">
        <v>1</v>
      </c>
    </row>
    <row r="30" spans="1:6" ht="12.75" customHeight="1">
      <c r="A30" s="15" t="s">
        <v>249</v>
      </c>
      <c r="B30" s="16">
        <v>15</v>
      </c>
      <c r="C30" s="17">
        <v>15</v>
      </c>
      <c r="D30" s="17" t="s">
        <v>54</v>
      </c>
      <c r="E30" s="17">
        <v>15</v>
      </c>
      <c r="F30" s="16" t="s">
        <v>3</v>
      </c>
    </row>
    <row r="31" spans="1:6" ht="12.75" customHeight="1">
      <c r="A31" s="15" t="s">
        <v>141</v>
      </c>
      <c r="B31" s="16" t="s">
        <v>247</v>
      </c>
      <c r="C31" s="17">
        <v>22.47</v>
      </c>
      <c r="D31" s="17">
        <v>6.75</v>
      </c>
      <c r="E31" s="17">
        <v>29.22</v>
      </c>
      <c r="F31" s="16" t="s">
        <v>1</v>
      </c>
    </row>
    <row r="32" spans="1:6" ht="12.75" customHeight="1">
      <c r="A32" s="15" t="s">
        <v>49</v>
      </c>
      <c r="B32" s="16">
        <v>30</v>
      </c>
      <c r="C32" s="17">
        <v>30</v>
      </c>
      <c r="D32" s="17" t="s">
        <v>54</v>
      </c>
      <c r="E32" s="17">
        <v>30</v>
      </c>
      <c r="F32" s="16" t="s">
        <v>1</v>
      </c>
    </row>
    <row r="33" spans="1:6" ht="12.75" customHeight="1">
      <c r="A33" s="15" t="s">
        <v>142</v>
      </c>
      <c r="B33" s="16">
        <v>25</v>
      </c>
      <c r="C33" s="17">
        <v>25</v>
      </c>
      <c r="D33" s="17" t="s">
        <v>54</v>
      </c>
      <c r="E33" s="17">
        <v>25</v>
      </c>
      <c r="F33" s="16" t="s">
        <v>1</v>
      </c>
    </row>
    <row r="34" spans="1:6" ht="12.75" customHeight="1">
      <c r="A34" s="15" t="s">
        <v>143</v>
      </c>
      <c r="B34" s="16">
        <v>28</v>
      </c>
      <c r="C34" s="17">
        <v>28</v>
      </c>
      <c r="D34" s="17" t="s">
        <v>54</v>
      </c>
      <c r="E34" s="17">
        <v>28</v>
      </c>
      <c r="F34" s="16" t="s">
        <v>3</v>
      </c>
    </row>
    <row r="35" spans="1:6" ht="12.75" customHeight="1">
      <c r="A35" s="15" t="s">
        <v>16</v>
      </c>
      <c r="B35" s="16">
        <v>27</v>
      </c>
      <c r="C35" s="17">
        <v>27</v>
      </c>
      <c r="D35" s="17" t="s">
        <v>54</v>
      </c>
      <c r="E35" s="17">
        <v>27</v>
      </c>
      <c r="F35" s="16" t="s">
        <v>1</v>
      </c>
    </row>
    <row r="36" spans="1:6" ht="12.75" customHeight="1">
      <c r="A36" s="15" t="s">
        <v>144</v>
      </c>
      <c r="B36" s="16">
        <v>19</v>
      </c>
      <c r="C36" s="17">
        <v>19</v>
      </c>
      <c r="D36" s="17" t="s">
        <v>54</v>
      </c>
      <c r="E36" s="17">
        <v>19</v>
      </c>
      <c r="F36" s="16" t="s">
        <v>3</v>
      </c>
    </row>
    <row r="37" spans="1:6" ht="12.75" customHeight="1">
      <c r="A37" s="15" t="s">
        <v>145</v>
      </c>
      <c r="B37" s="16" t="s">
        <v>248</v>
      </c>
      <c r="C37" s="17">
        <v>28</v>
      </c>
      <c r="D37" s="17">
        <v>1.5</v>
      </c>
      <c r="E37" s="17">
        <v>29.5</v>
      </c>
      <c r="F37" s="16" t="s">
        <v>1</v>
      </c>
    </row>
    <row r="38" spans="1:6" ht="12.75" customHeight="1">
      <c r="A38" s="15" t="s">
        <v>18</v>
      </c>
      <c r="B38" s="16">
        <v>22</v>
      </c>
      <c r="C38" s="17">
        <v>22</v>
      </c>
      <c r="D38" s="17" t="s">
        <v>54</v>
      </c>
      <c r="E38" s="17">
        <v>22</v>
      </c>
      <c r="F38" s="16" t="s">
        <v>3</v>
      </c>
    </row>
    <row r="39" spans="1:6" ht="12.75" customHeight="1">
      <c r="A39" s="15" t="s">
        <v>50</v>
      </c>
      <c r="B39" s="16">
        <v>17</v>
      </c>
      <c r="C39" s="17">
        <v>17</v>
      </c>
      <c r="D39" s="17" t="s">
        <v>54</v>
      </c>
      <c r="E39" s="17">
        <v>17</v>
      </c>
      <c r="F39" s="16" t="s">
        <v>3</v>
      </c>
    </row>
    <row r="40" spans="1:6" ht="12.75" customHeight="1">
      <c r="A40" s="15" t="s">
        <v>19</v>
      </c>
      <c r="B40" s="16">
        <v>28</v>
      </c>
      <c r="C40" s="17">
        <v>28</v>
      </c>
      <c r="D40" s="17" t="s">
        <v>54</v>
      </c>
      <c r="E40" s="17">
        <v>28</v>
      </c>
      <c r="F40" s="16" t="s">
        <v>1</v>
      </c>
    </row>
    <row r="41" spans="1:6" ht="12.75" customHeight="1">
      <c r="A41" s="15" t="s">
        <v>20</v>
      </c>
      <c r="B41" s="16">
        <v>22</v>
      </c>
      <c r="C41" s="17">
        <v>22</v>
      </c>
      <c r="D41" s="17" t="s">
        <v>54</v>
      </c>
      <c r="E41" s="17">
        <v>22</v>
      </c>
      <c r="F41" s="16" t="s">
        <v>3</v>
      </c>
    </row>
    <row r="42" spans="1:6" ht="12.75" customHeight="1">
      <c r="A42" s="15" t="s">
        <v>146</v>
      </c>
      <c r="B42" s="16">
        <v>8.5</v>
      </c>
      <c r="C42" s="17">
        <v>6.7023710000000003</v>
      </c>
      <c r="D42" s="17">
        <v>14.446211</v>
      </c>
      <c r="E42" s="17">
        <v>21.148581</v>
      </c>
      <c r="F42" s="16" t="s">
        <v>3</v>
      </c>
    </row>
    <row r="43" spans="1:6" ht="12.75" customHeight="1">
      <c r="A43" s="15" t="s">
        <v>254</v>
      </c>
      <c r="B43" s="16">
        <v>20</v>
      </c>
      <c r="C43" s="17">
        <v>20</v>
      </c>
      <c r="D43" s="18" t="s">
        <v>54</v>
      </c>
      <c r="E43" s="17">
        <v>20</v>
      </c>
      <c r="F43" s="16" t="s">
        <v>3</v>
      </c>
    </row>
    <row r="44" spans="1:6" ht="12.75" customHeight="1">
      <c r="A44" s="20" t="s">
        <v>147</v>
      </c>
      <c r="B44" s="21">
        <v>20</v>
      </c>
      <c r="C44" s="22">
        <v>20</v>
      </c>
      <c r="D44" s="22" t="s">
        <v>54</v>
      </c>
      <c r="E44" s="22">
        <v>20</v>
      </c>
      <c r="F44" s="21" t="s">
        <v>1</v>
      </c>
    </row>
    <row r="45" spans="1:6" ht="12.75" customHeight="1">
      <c r="A45" s="20" t="s">
        <v>148</v>
      </c>
      <c r="B45" s="21">
        <v>35</v>
      </c>
      <c r="C45" s="22">
        <v>32.847499999999997</v>
      </c>
      <c r="D45" s="22">
        <v>6.15</v>
      </c>
      <c r="E45" s="22">
        <v>38.997500000000002</v>
      </c>
      <c r="F45" s="21" t="s">
        <v>1</v>
      </c>
    </row>
    <row r="46" spans="1:6" ht="12.75" customHeight="1" thickBot="1">
      <c r="A46" s="23"/>
      <c r="B46" s="24"/>
      <c r="C46" s="25"/>
      <c r="D46" s="25"/>
      <c r="E46" s="25"/>
      <c r="F46" s="24"/>
    </row>
    <row r="47" spans="1:6" ht="12.75" customHeight="1">
      <c r="A47" s="20"/>
      <c r="B47" s="21"/>
      <c r="C47" s="22"/>
      <c r="D47" s="22"/>
      <c r="E47" s="22"/>
      <c r="F47" s="21"/>
    </row>
    <row r="48" spans="1:6" s="29" customFormat="1" ht="12.75" customHeight="1">
      <c r="A48" s="26"/>
      <c r="B48" s="27"/>
      <c r="C48" s="27"/>
      <c r="D48" s="28"/>
      <c r="E48" s="27"/>
      <c r="F48" s="27"/>
    </row>
    <row r="49" spans="1:6" s="29" customFormat="1" ht="12.75" customHeight="1">
      <c r="A49" s="30"/>
      <c r="B49" s="31"/>
      <c r="C49" s="27"/>
      <c r="D49" s="28"/>
      <c r="E49" s="27"/>
      <c r="F49" s="27"/>
    </row>
    <row r="50" spans="1:6" s="29" customFormat="1" ht="12.75" customHeight="1">
      <c r="A50" s="26"/>
      <c r="B50" s="27"/>
      <c r="C50" s="27"/>
      <c r="D50" s="28"/>
      <c r="E50" s="27"/>
      <c r="F50" s="27"/>
    </row>
    <row r="51" spans="1:6" s="29" customFormat="1" ht="12.75" customHeight="1">
      <c r="A51" s="26"/>
      <c r="B51" s="27"/>
      <c r="C51" s="27"/>
      <c r="D51" s="28"/>
      <c r="E51" s="27"/>
      <c r="F51" s="27"/>
    </row>
    <row r="52" spans="1:6" s="33" customFormat="1" ht="12" customHeight="1">
      <c r="A52" s="32"/>
      <c r="B52" s="32"/>
      <c r="C52" s="32"/>
      <c r="D52" s="32"/>
      <c r="E52" s="32"/>
      <c r="F52" s="32"/>
    </row>
    <row r="53" spans="1:6" s="33" customFormat="1" ht="12" customHeight="1">
      <c r="A53" s="32"/>
      <c r="B53" s="32"/>
      <c r="C53" s="32"/>
      <c r="D53" s="32"/>
      <c r="E53" s="32"/>
      <c r="F53" s="32"/>
    </row>
    <row r="54" spans="1:6" s="33" customFormat="1" ht="12" customHeight="1">
      <c r="A54" s="32"/>
      <c r="B54" s="32"/>
      <c r="C54" s="32"/>
      <c r="D54" s="32"/>
      <c r="E54" s="32"/>
      <c r="F54" s="32"/>
    </row>
    <row r="55" spans="1:6" s="33" customFormat="1" ht="12" customHeight="1">
      <c r="A55" s="32"/>
      <c r="B55" s="32"/>
      <c r="C55" s="32"/>
      <c r="D55" s="32"/>
      <c r="E55" s="32"/>
      <c r="F55" s="32"/>
    </row>
    <row r="56" spans="1:6" s="33" customFormat="1" ht="12" customHeight="1">
      <c r="A56" s="32"/>
      <c r="B56" s="32"/>
      <c r="C56" s="32"/>
      <c r="D56" s="32"/>
      <c r="E56" s="32"/>
      <c r="F56" s="32"/>
    </row>
    <row r="57" spans="1:6" s="33" customFormat="1" ht="12" customHeight="1">
      <c r="A57" s="32"/>
      <c r="B57" s="32"/>
      <c r="C57" s="32"/>
      <c r="D57" s="32"/>
      <c r="E57" s="32"/>
      <c r="F57" s="32"/>
    </row>
    <row r="58" spans="1:6" s="33" customFormat="1" ht="12" customHeight="1">
      <c r="A58" s="32"/>
      <c r="B58" s="32"/>
      <c r="C58" s="32"/>
      <c r="D58" s="32"/>
      <c r="E58" s="32"/>
      <c r="F58" s="32"/>
    </row>
    <row r="59" spans="1:6" s="33" customFormat="1" ht="12" customHeight="1">
      <c r="A59" s="32"/>
      <c r="B59" s="32"/>
      <c r="C59" s="32"/>
      <c r="D59" s="32"/>
      <c r="E59" s="32"/>
      <c r="F59" s="32"/>
    </row>
    <row r="60" spans="1:6" s="33" customFormat="1" ht="12" customHeight="1">
      <c r="A60" s="32"/>
      <c r="B60" s="32"/>
      <c r="C60" s="32"/>
      <c r="D60" s="32"/>
      <c r="E60" s="32"/>
      <c r="F60" s="32"/>
    </row>
    <row r="61" spans="1:6" s="33" customFormat="1" ht="12" customHeight="1">
      <c r="A61" s="32"/>
      <c r="B61" s="32"/>
      <c r="C61" s="32"/>
      <c r="D61" s="32"/>
      <c r="E61" s="32"/>
      <c r="F61" s="32"/>
    </row>
    <row r="62" spans="1:6" s="33" customFormat="1" ht="12" customHeight="1">
      <c r="A62" s="32"/>
      <c r="B62" s="32"/>
      <c r="C62" s="32"/>
      <c r="D62" s="32"/>
      <c r="E62" s="32"/>
      <c r="F62" s="32"/>
    </row>
    <row r="63" spans="1:6" s="33" customFormat="1" ht="12" customHeight="1">
      <c r="A63" s="32"/>
      <c r="B63" s="32"/>
      <c r="C63" s="32"/>
      <c r="D63" s="32"/>
      <c r="E63" s="32"/>
      <c r="F63" s="32"/>
    </row>
    <row r="64" spans="1:6" s="33" customFormat="1" ht="12" customHeight="1">
      <c r="A64" s="32"/>
      <c r="B64" s="32"/>
      <c r="C64" s="32"/>
      <c r="D64" s="32"/>
      <c r="E64" s="32"/>
      <c r="F64" s="32"/>
    </row>
    <row r="65" spans="1:6" s="33" customFormat="1" ht="12" customHeight="1">
      <c r="A65" s="32"/>
      <c r="B65" s="32"/>
      <c r="C65" s="32"/>
      <c r="D65" s="32"/>
      <c r="E65" s="32"/>
      <c r="F65" s="32"/>
    </row>
    <row r="66" spans="1:6" s="33" customFormat="1" ht="12" customHeight="1">
      <c r="A66" s="32"/>
      <c r="B66" s="32"/>
      <c r="C66" s="32"/>
      <c r="D66" s="32"/>
      <c r="E66" s="32"/>
      <c r="F66" s="32"/>
    </row>
    <row r="67" spans="1:6" s="33" customFormat="1" ht="12" customHeight="1">
      <c r="A67" s="32"/>
      <c r="B67" s="32"/>
      <c r="C67" s="32"/>
      <c r="D67" s="32"/>
      <c r="E67" s="32"/>
      <c r="F67" s="32"/>
    </row>
    <row r="68" spans="1:6" s="33" customFormat="1" ht="12" customHeight="1">
      <c r="A68" s="34"/>
      <c r="B68" s="34"/>
      <c r="C68" s="34"/>
      <c r="D68" s="34"/>
      <c r="E68" s="34"/>
      <c r="F68" s="34"/>
    </row>
    <row r="69" spans="1:6" s="29" customFormat="1" ht="12" customHeight="1">
      <c r="A69" s="26"/>
      <c r="B69" s="27"/>
      <c r="C69" s="27"/>
      <c r="D69" s="28"/>
      <c r="E69" s="27"/>
      <c r="F69" s="27"/>
    </row>
    <row r="70" spans="1:6" s="29" customFormat="1" ht="12" customHeight="1">
      <c r="A70" s="32"/>
      <c r="B70" s="35"/>
      <c r="C70" s="35"/>
      <c r="D70" s="35"/>
      <c r="E70" s="35"/>
      <c r="F70" s="35"/>
    </row>
    <row r="71" spans="1:6" s="29" customFormat="1" ht="12" customHeight="1">
      <c r="A71" s="32"/>
      <c r="B71" s="32"/>
      <c r="C71" s="32"/>
      <c r="D71" s="32"/>
      <c r="E71" s="32"/>
      <c r="F71" s="32"/>
    </row>
    <row r="72" spans="1:6" s="29" customFormat="1" ht="12" customHeight="1">
      <c r="A72" s="32"/>
      <c r="B72" s="32"/>
      <c r="C72" s="32"/>
      <c r="D72" s="32"/>
      <c r="E72" s="32"/>
      <c r="F72" s="32"/>
    </row>
    <row r="73" spans="1:6" s="29" customFormat="1" ht="12" customHeight="1">
      <c r="A73" s="32"/>
      <c r="B73" s="32"/>
      <c r="C73" s="32"/>
      <c r="D73" s="32"/>
      <c r="E73" s="32"/>
      <c r="F73" s="32"/>
    </row>
    <row r="74" spans="1:6" s="29" customFormat="1" ht="12" customHeight="1">
      <c r="A74" s="32"/>
      <c r="B74" s="32"/>
      <c r="C74" s="32"/>
      <c r="D74" s="32"/>
      <c r="E74" s="32"/>
      <c r="F74" s="32"/>
    </row>
    <row r="75" spans="1:6" s="29" customFormat="1" ht="12" customHeight="1">
      <c r="A75" s="32"/>
      <c r="B75" s="32"/>
      <c r="C75" s="32"/>
      <c r="D75" s="32"/>
      <c r="E75" s="32"/>
      <c r="F75" s="32"/>
    </row>
    <row r="76" spans="1:6" s="29" customFormat="1" ht="12" customHeight="1">
      <c r="A76" s="32"/>
      <c r="B76" s="35"/>
      <c r="C76" s="35"/>
      <c r="D76" s="35"/>
      <c r="E76" s="35"/>
      <c r="F76" s="35"/>
    </row>
    <row r="77" spans="1:6" s="29" customFormat="1" ht="12" customHeight="1">
      <c r="A77" s="32"/>
      <c r="B77" s="32"/>
      <c r="C77" s="32"/>
      <c r="D77" s="32"/>
      <c r="E77" s="32"/>
      <c r="F77" s="32"/>
    </row>
    <row r="78" spans="1:6" s="29" customFormat="1" ht="12" customHeight="1">
      <c r="A78" s="32"/>
      <c r="B78" s="32"/>
      <c r="C78" s="32"/>
      <c r="D78" s="32"/>
      <c r="E78" s="32"/>
      <c r="F78" s="32"/>
    </row>
    <row r="79" spans="1:6" s="29" customFormat="1" ht="12" customHeight="1">
      <c r="A79" s="32"/>
      <c r="B79" s="32"/>
      <c r="C79" s="32"/>
      <c r="D79" s="32"/>
      <c r="E79" s="32"/>
      <c r="F79" s="32"/>
    </row>
    <row r="80" spans="1:6" s="29" customFormat="1" ht="12" customHeight="1">
      <c r="A80" s="32"/>
      <c r="B80" s="32"/>
      <c r="C80" s="32"/>
      <c r="D80" s="32"/>
      <c r="E80" s="32"/>
      <c r="F80" s="32"/>
    </row>
    <row r="81" spans="1:6" s="29" customFormat="1" ht="12" customHeight="1">
      <c r="A81" s="32"/>
      <c r="B81" s="35"/>
      <c r="C81" s="35"/>
      <c r="D81" s="35"/>
      <c r="E81" s="35"/>
      <c r="F81" s="35"/>
    </row>
    <row r="82" spans="1:6" s="29" customFormat="1" ht="12" customHeight="1">
      <c r="A82" s="35"/>
      <c r="B82" s="35"/>
      <c r="C82" s="35"/>
      <c r="D82" s="35"/>
      <c r="E82" s="35"/>
      <c r="F82" s="35"/>
    </row>
    <row r="83" spans="1:6" s="29" customFormat="1" ht="12" customHeight="1">
      <c r="A83" s="35"/>
      <c r="B83" s="35"/>
      <c r="C83" s="35"/>
      <c r="D83" s="35"/>
      <c r="E83" s="35"/>
      <c r="F83" s="35"/>
    </row>
    <row r="84" spans="1:6" s="29" customFormat="1" ht="12" customHeight="1">
      <c r="A84" s="35"/>
      <c r="B84" s="35"/>
      <c r="C84" s="35"/>
      <c r="D84" s="35"/>
      <c r="E84" s="35"/>
      <c r="F84" s="35"/>
    </row>
    <row r="85" spans="1:6" s="29" customFormat="1" ht="12" customHeight="1">
      <c r="A85" s="35"/>
      <c r="B85" s="35"/>
      <c r="C85" s="35"/>
      <c r="D85" s="35"/>
      <c r="E85" s="35"/>
      <c r="F85" s="35"/>
    </row>
    <row r="86" spans="1:6" s="29" customFormat="1" ht="12" customHeight="1">
      <c r="A86" s="35"/>
      <c r="B86" s="35"/>
      <c r="C86" s="35"/>
      <c r="D86" s="35"/>
      <c r="E86" s="35"/>
      <c r="F86" s="35"/>
    </row>
    <row r="87" spans="1:6" s="29" customFormat="1" ht="12" customHeight="1">
      <c r="A87" s="35"/>
      <c r="B87" s="35"/>
      <c r="C87" s="35"/>
      <c r="D87" s="35"/>
      <c r="E87" s="35"/>
      <c r="F87" s="35"/>
    </row>
    <row r="88" spans="1:6" s="29" customFormat="1" ht="12" customHeight="1">
      <c r="A88" s="32"/>
      <c r="B88" s="32"/>
      <c r="C88" s="32"/>
      <c r="D88" s="32"/>
      <c r="E88" s="32"/>
      <c r="F88" s="32"/>
    </row>
    <row r="89" spans="1:6" s="29" customFormat="1" ht="12" customHeight="1">
      <c r="A89" s="32"/>
      <c r="B89" s="32"/>
      <c r="C89" s="32"/>
      <c r="D89" s="32"/>
      <c r="E89" s="32"/>
      <c r="F89" s="32"/>
    </row>
    <row r="90" spans="1:6" s="29" customFormat="1" ht="12" customHeight="1">
      <c r="A90" s="32"/>
      <c r="B90" s="32"/>
      <c r="C90" s="32"/>
      <c r="D90" s="32"/>
      <c r="E90" s="32"/>
      <c r="F90" s="32"/>
    </row>
    <row r="91" spans="1:6" s="29" customFormat="1" ht="12" customHeight="1">
      <c r="A91" s="32"/>
      <c r="B91" s="32"/>
      <c r="C91" s="32"/>
      <c r="D91" s="32"/>
      <c r="E91" s="32"/>
      <c r="F91" s="32"/>
    </row>
    <row r="92" spans="1:6" s="29" customFormat="1" ht="12" customHeight="1">
      <c r="A92" s="32"/>
      <c r="B92" s="32"/>
      <c r="C92" s="32"/>
      <c r="D92" s="32"/>
      <c r="E92" s="32"/>
      <c r="F92" s="32"/>
    </row>
    <row r="93" spans="1:6" s="29" customFormat="1" ht="12" customHeight="1">
      <c r="A93" s="32"/>
      <c r="B93" s="32"/>
      <c r="C93" s="32"/>
      <c r="D93" s="32"/>
      <c r="E93" s="32"/>
      <c r="F93" s="32"/>
    </row>
    <row r="94" spans="1:6" s="29" customFormat="1" ht="12" customHeight="1">
      <c r="A94" s="32"/>
      <c r="B94" s="32"/>
      <c r="C94" s="32"/>
      <c r="D94" s="32"/>
      <c r="E94" s="32"/>
      <c r="F94" s="32"/>
    </row>
    <row r="95" spans="1:6" s="29" customFormat="1" ht="12" customHeight="1">
      <c r="A95" s="32"/>
      <c r="B95" s="32"/>
      <c r="C95" s="32"/>
      <c r="D95" s="32"/>
      <c r="E95" s="32"/>
      <c r="F95" s="32"/>
    </row>
    <row r="96" spans="1:6" s="29" customFormat="1" ht="12" customHeight="1">
      <c r="A96" s="32"/>
      <c r="B96" s="32"/>
      <c r="C96" s="32"/>
      <c r="D96" s="32"/>
      <c r="E96" s="32"/>
      <c r="F96" s="32"/>
    </row>
    <row r="97" spans="1:6" s="29" customFormat="1" ht="12" customHeight="1">
      <c r="A97" s="32"/>
      <c r="B97" s="32"/>
      <c r="C97" s="32"/>
      <c r="D97" s="32"/>
      <c r="E97" s="32"/>
      <c r="F97" s="32"/>
    </row>
    <row r="98" spans="1:6" s="29" customFormat="1" ht="12" customHeight="1">
      <c r="A98" s="32"/>
      <c r="B98" s="32"/>
      <c r="C98" s="32"/>
      <c r="D98" s="32"/>
      <c r="E98" s="32"/>
      <c r="F98" s="32"/>
    </row>
    <row r="99" spans="1:6" s="29" customFormat="1" ht="12" customHeight="1">
      <c r="A99" s="32"/>
      <c r="B99" s="32"/>
      <c r="C99" s="32"/>
      <c r="D99" s="32"/>
      <c r="E99" s="32"/>
      <c r="F99" s="32"/>
    </row>
    <row r="100" spans="1:6" s="29" customFormat="1" ht="12" customHeight="1">
      <c r="A100" s="32"/>
      <c r="B100" s="35"/>
      <c r="C100" s="35"/>
      <c r="D100" s="35"/>
      <c r="E100" s="35"/>
      <c r="F100" s="35"/>
    </row>
    <row r="101" spans="1:6" s="29" customFormat="1" ht="12" customHeight="1">
      <c r="A101" s="32"/>
      <c r="B101" s="35"/>
      <c r="C101" s="35"/>
      <c r="D101" s="35"/>
      <c r="E101" s="35"/>
      <c r="F101" s="35"/>
    </row>
    <row r="102" spans="1:6" s="29" customFormat="1" ht="12" customHeight="1">
      <c r="A102" s="32"/>
      <c r="B102" s="35"/>
      <c r="C102" s="35"/>
      <c r="D102" s="35"/>
      <c r="E102" s="35"/>
      <c r="F102" s="35"/>
    </row>
    <row r="103" spans="1:6" s="29" customFormat="1" ht="12" customHeight="1">
      <c r="A103" s="32"/>
      <c r="B103" s="32"/>
      <c r="C103" s="32"/>
      <c r="D103" s="32"/>
      <c r="E103" s="32"/>
      <c r="F103" s="32"/>
    </row>
    <row r="104" spans="1:6" s="29" customFormat="1" ht="12" customHeight="1">
      <c r="A104" s="32"/>
      <c r="B104" s="32"/>
      <c r="C104" s="32"/>
      <c r="D104" s="32"/>
      <c r="E104" s="32"/>
      <c r="F104" s="32"/>
    </row>
    <row r="105" spans="1:6" s="29" customFormat="1" ht="12" customHeight="1">
      <c r="A105" s="32"/>
      <c r="B105" s="32"/>
      <c r="C105" s="32"/>
      <c r="D105" s="32"/>
      <c r="E105" s="32"/>
      <c r="F105" s="32"/>
    </row>
    <row r="106" spans="1:6" s="29" customFormat="1" ht="12" customHeight="1">
      <c r="A106" s="32"/>
      <c r="B106" s="32"/>
      <c r="C106" s="32"/>
      <c r="D106" s="32"/>
      <c r="E106" s="32"/>
      <c r="F106" s="32"/>
    </row>
    <row r="107" spans="1:6" s="29" customFormat="1" ht="12" customHeight="1">
      <c r="A107" s="32"/>
      <c r="B107" s="32"/>
      <c r="C107" s="32"/>
      <c r="D107" s="32"/>
      <c r="E107" s="32"/>
      <c r="F107" s="32"/>
    </row>
    <row r="108" spans="1:6" s="29" customFormat="1" ht="12" customHeight="1">
      <c r="A108" s="32"/>
      <c r="B108" s="35"/>
      <c r="C108" s="35"/>
      <c r="D108" s="35"/>
      <c r="E108" s="35"/>
      <c r="F108" s="35"/>
    </row>
    <row r="109" spans="1:6" s="29" customFormat="1" ht="12" customHeight="1">
      <c r="A109" s="32"/>
      <c r="B109" s="35"/>
      <c r="C109" s="35"/>
      <c r="D109" s="35"/>
      <c r="E109" s="35"/>
      <c r="F109" s="35"/>
    </row>
    <row r="110" spans="1:6" s="29" customFormat="1" ht="12" customHeight="1">
      <c r="A110" s="32"/>
      <c r="B110" s="35"/>
      <c r="C110" s="35"/>
      <c r="D110" s="35"/>
      <c r="E110" s="35"/>
      <c r="F110" s="35"/>
    </row>
    <row r="112" spans="1:6" ht="12.75" customHeight="1">
      <c r="A112" s="29"/>
    </row>
    <row r="113" spans="1:19" ht="12.75" customHeight="1">
      <c r="A113" s="36"/>
    </row>
    <row r="125" spans="1:19" s="2" customFormat="1" ht="12.75" customHeight="1">
      <c r="A125" s="37"/>
      <c r="D125" s="3"/>
      <c r="G125" s="4"/>
      <c r="H125" s="4"/>
      <c r="I125" s="4"/>
      <c r="J125" s="4"/>
      <c r="K125" s="4"/>
      <c r="L125" s="4"/>
      <c r="M125" s="4"/>
      <c r="N125" s="4"/>
      <c r="O125" s="4"/>
      <c r="P125" s="4"/>
      <c r="Q125" s="4"/>
      <c r="R125" s="4"/>
      <c r="S125" s="4"/>
    </row>
  </sheetData>
  <mergeCells count="6">
    <mergeCell ref="F4:F9"/>
    <mergeCell ref="A4:A9"/>
    <mergeCell ref="B4:B9"/>
    <mergeCell ref="C4:C9"/>
    <mergeCell ref="D4:D9"/>
    <mergeCell ref="E4:E9"/>
  </mergeCells>
  <printOptions horizontalCentered="1" verticalCentered="1"/>
  <pageMargins left="0.25" right="0.25" top="0.75" bottom="0.75" header="0.3" footer="0.3"/>
  <pageSetup paperSize="9" scale="5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125"/>
  <sheetViews>
    <sheetView showGridLines="0" zoomScaleNormal="100" workbookViewId="0">
      <selection activeCell="F41" sqref="F41"/>
    </sheetView>
  </sheetViews>
  <sheetFormatPr defaultColWidth="9.08984375" defaultRowHeight="12.75" customHeight="1"/>
  <cols>
    <col min="1" max="1" width="18.08984375" style="4" customWidth="1"/>
    <col min="2" max="3" width="16.6328125" style="2" customWidth="1"/>
    <col min="4" max="4" width="16.6328125" style="3" customWidth="1"/>
    <col min="5" max="6" width="16.6328125" style="2" customWidth="1"/>
    <col min="7" max="9" width="9.08984375" style="4"/>
    <col min="10" max="10" width="14.90625" style="4" customWidth="1"/>
    <col min="11" max="11" width="9.08984375" style="4"/>
    <col min="12" max="12" width="9" style="4" bestFit="1" customWidth="1"/>
    <col min="13" max="13" width="4.54296875" style="4" bestFit="1" customWidth="1"/>
    <col min="14" max="14" width="9" style="4" bestFit="1" customWidth="1"/>
    <col min="15" max="16384" width="9.08984375" style="4"/>
  </cols>
  <sheetData>
    <row r="1" spans="1:19" ht="12.75" customHeight="1">
      <c r="A1" s="1">
        <v>42415</v>
      </c>
    </row>
    <row r="2" spans="1:19" ht="12.75" customHeight="1">
      <c r="A2" s="5" t="s">
        <v>129</v>
      </c>
      <c r="B2" s="6"/>
      <c r="C2" s="6"/>
      <c r="D2" s="7"/>
      <c r="E2" s="6"/>
      <c r="F2" s="6"/>
      <c r="S2" s="8"/>
    </row>
    <row r="3" spans="1:19" ht="12.75" customHeight="1">
      <c r="S3" s="8"/>
    </row>
    <row r="4" spans="1:19" ht="12.75" customHeight="1">
      <c r="A4" s="136" t="s">
        <v>0</v>
      </c>
      <c r="B4" s="133" t="s">
        <v>105</v>
      </c>
      <c r="C4" s="133" t="s">
        <v>106</v>
      </c>
      <c r="D4" s="138" t="s">
        <v>107</v>
      </c>
      <c r="E4" s="133" t="s">
        <v>108</v>
      </c>
      <c r="F4" s="133" t="s">
        <v>109</v>
      </c>
      <c r="S4" s="8"/>
    </row>
    <row r="5" spans="1:19" ht="12.75" customHeight="1">
      <c r="A5" s="136"/>
      <c r="B5" s="134"/>
      <c r="C5" s="134"/>
      <c r="D5" s="139"/>
      <c r="E5" s="134"/>
      <c r="F5" s="134"/>
      <c r="S5" s="8"/>
    </row>
    <row r="6" spans="1:19" ht="12.75" customHeight="1">
      <c r="A6" s="136"/>
      <c r="B6" s="134"/>
      <c r="C6" s="134"/>
      <c r="D6" s="139"/>
      <c r="E6" s="134"/>
      <c r="F6" s="134"/>
      <c r="S6" s="8"/>
    </row>
    <row r="7" spans="1:19" ht="12.75" customHeight="1">
      <c r="A7" s="136"/>
      <c r="B7" s="134"/>
      <c r="C7" s="134"/>
      <c r="D7" s="139"/>
      <c r="E7" s="134"/>
      <c r="F7" s="134"/>
      <c r="S7" s="8"/>
    </row>
    <row r="8" spans="1:19" ht="12.75" customHeight="1">
      <c r="A8" s="136"/>
      <c r="B8" s="134"/>
      <c r="C8" s="134"/>
      <c r="D8" s="139"/>
      <c r="E8" s="134"/>
      <c r="F8" s="134"/>
      <c r="S8" s="8"/>
    </row>
    <row r="9" spans="1:19" ht="12.75" customHeight="1" thickBot="1">
      <c r="A9" s="137"/>
      <c r="B9" s="135"/>
      <c r="C9" s="135"/>
      <c r="D9" s="140"/>
      <c r="E9" s="135"/>
      <c r="F9" s="135"/>
      <c r="S9" s="8"/>
    </row>
    <row r="10" spans="1:19" ht="12.75" customHeight="1">
      <c r="A10" s="11"/>
      <c r="B10" s="13"/>
      <c r="C10" s="13"/>
      <c r="D10" s="14"/>
      <c r="E10" s="13"/>
      <c r="F10" s="13"/>
      <c r="S10" s="8"/>
    </row>
    <row r="11" spans="1:19" ht="12.75" customHeight="1">
      <c r="A11" s="15" t="s">
        <v>130</v>
      </c>
      <c r="B11" s="16">
        <v>30</v>
      </c>
      <c r="C11" s="17">
        <v>30</v>
      </c>
      <c r="D11" s="18" t="s">
        <v>54</v>
      </c>
      <c r="E11" s="17">
        <v>30</v>
      </c>
      <c r="F11" s="16" t="s">
        <v>1</v>
      </c>
      <c r="S11" s="8"/>
    </row>
    <row r="12" spans="1:19" ht="12.75" customHeight="1">
      <c r="A12" s="15" t="s">
        <v>2</v>
      </c>
      <c r="B12" s="16">
        <v>25</v>
      </c>
      <c r="C12" s="17">
        <v>25</v>
      </c>
      <c r="D12" s="18" t="s">
        <v>54</v>
      </c>
      <c r="E12" s="17">
        <v>25</v>
      </c>
      <c r="F12" s="16" t="s">
        <v>3</v>
      </c>
      <c r="S12" s="8"/>
    </row>
    <row r="13" spans="1:19" ht="12.75" customHeight="1">
      <c r="A13" s="15" t="s">
        <v>131</v>
      </c>
      <c r="B13" s="16" t="s">
        <v>244</v>
      </c>
      <c r="C13" s="17">
        <v>33.99</v>
      </c>
      <c r="D13" s="18" t="s">
        <v>54</v>
      </c>
      <c r="E13" s="17">
        <v>33.99</v>
      </c>
      <c r="F13" s="16" t="s">
        <v>1</v>
      </c>
      <c r="S13" s="8"/>
    </row>
    <row r="14" spans="1:19" ht="12.75" customHeight="1">
      <c r="A14" s="15" t="s">
        <v>5</v>
      </c>
      <c r="B14" s="16">
        <v>15</v>
      </c>
      <c r="C14" s="17">
        <v>15</v>
      </c>
      <c r="D14" s="17">
        <v>11.2</v>
      </c>
      <c r="E14" s="17">
        <v>26.2</v>
      </c>
      <c r="F14" s="16" t="s">
        <v>1</v>
      </c>
    </row>
    <row r="15" spans="1:19" ht="12.75" customHeight="1">
      <c r="A15" s="15" t="s">
        <v>132</v>
      </c>
      <c r="B15" s="16">
        <v>21</v>
      </c>
      <c r="C15" s="17">
        <v>21</v>
      </c>
      <c r="D15" s="17" t="s">
        <v>54</v>
      </c>
      <c r="E15" s="17">
        <v>21</v>
      </c>
      <c r="F15" s="16" t="s">
        <v>1</v>
      </c>
    </row>
    <row r="16" spans="1:19" ht="12.75" customHeight="1">
      <c r="A16" s="15" t="s">
        <v>6</v>
      </c>
      <c r="B16" s="16">
        <v>19</v>
      </c>
      <c r="C16" s="16">
        <v>19</v>
      </c>
      <c r="D16" s="16" t="s">
        <v>54</v>
      </c>
      <c r="E16" s="16">
        <v>19</v>
      </c>
      <c r="F16" s="16" t="s">
        <v>1</v>
      </c>
      <c r="G16" s="19"/>
    </row>
    <row r="17" spans="1:6" ht="12.75" customHeight="1">
      <c r="A17" s="15" t="s">
        <v>7</v>
      </c>
      <c r="B17" s="16">
        <v>24.5</v>
      </c>
      <c r="C17" s="17">
        <v>24.5</v>
      </c>
      <c r="D17" s="17" t="s">
        <v>54</v>
      </c>
      <c r="E17" s="17">
        <v>24.5</v>
      </c>
      <c r="F17" s="16" t="s">
        <v>3</v>
      </c>
    </row>
    <row r="18" spans="1:6" ht="12.75" customHeight="1">
      <c r="A18" s="15" t="s">
        <v>133</v>
      </c>
      <c r="B18" s="16">
        <v>21</v>
      </c>
      <c r="C18" s="17">
        <v>21</v>
      </c>
      <c r="D18" s="17" t="s">
        <v>54</v>
      </c>
      <c r="E18" s="17">
        <v>21</v>
      </c>
      <c r="F18" s="16" t="s">
        <v>3</v>
      </c>
    </row>
    <row r="19" spans="1:6" ht="12.75" customHeight="1">
      <c r="A19" s="15" t="s">
        <v>8</v>
      </c>
      <c r="B19" s="16">
        <v>20</v>
      </c>
      <c r="C19" s="17">
        <v>20</v>
      </c>
      <c r="D19" s="17" t="s">
        <v>54</v>
      </c>
      <c r="E19" s="17">
        <v>20</v>
      </c>
      <c r="F19" s="16" t="s">
        <v>3</v>
      </c>
    </row>
    <row r="20" spans="1:6" ht="12.75" customHeight="1">
      <c r="A20" s="15" t="s">
        <v>134</v>
      </c>
      <c r="B20" s="16" t="s">
        <v>245</v>
      </c>
      <c r="C20" s="17">
        <v>37.996200000000002</v>
      </c>
      <c r="D20" s="17" t="s">
        <v>54</v>
      </c>
      <c r="E20" s="17">
        <v>37.996200000000002</v>
      </c>
      <c r="F20" s="16" t="s">
        <v>1</v>
      </c>
    </row>
    <row r="21" spans="1:6" ht="12.75" customHeight="1">
      <c r="A21" s="15" t="s">
        <v>135</v>
      </c>
      <c r="B21" s="16" t="s">
        <v>246</v>
      </c>
      <c r="C21" s="17">
        <v>15.824999999999999</v>
      </c>
      <c r="D21" s="17">
        <v>14.35</v>
      </c>
      <c r="E21" s="17">
        <v>30.175000000000001</v>
      </c>
      <c r="F21" s="16" t="s">
        <v>3</v>
      </c>
    </row>
    <row r="22" spans="1:6" ht="12.75" customHeight="1">
      <c r="A22" s="15" t="s">
        <v>29</v>
      </c>
      <c r="B22" s="16">
        <v>26</v>
      </c>
      <c r="C22" s="17">
        <v>26</v>
      </c>
      <c r="D22" s="17" t="s">
        <v>54</v>
      </c>
      <c r="E22" s="17">
        <v>26</v>
      </c>
      <c r="F22" s="16" t="s">
        <v>1</v>
      </c>
    </row>
    <row r="23" spans="1:6" ht="12.75" customHeight="1">
      <c r="A23" s="15" t="s">
        <v>136</v>
      </c>
      <c r="B23" s="16">
        <v>19</v>
      </c>
      <c r="C23" s="17">
        <v>19</v>
      </c>
      <c r="D23" s="17" t="s">
        <v>54</v>
      </c>
      <c r="E23" s="17">
        <v>19</v>
      </c>
      <c r="F23" s="16" t="s">
        <v>1</v>
      </c>
    </row>
    <row r="24" spans="1:6" ht="12.75" customHeight="1">
      <c r="A24" s="15" t="s">
        <v>137</v>
      </c>
      <c r="B24" s="16">
        <v>20</v>
      </c>
      <c r="C24" s="17">
        <v>20</v>
      </c>
      <c r="D24" s="17" t="s">
        <v>54</v>
      </c>
      <c r="E24" s="17">
        <v>20</v>
      </c>
      <c r="F24" s="16" t="s">
        <v>1</v>
      </c>
    </row>
    <row r="25" spans="1:6" ht="12.75" customHeight="1">
      <c r="A25" s="15" t="s">
        <v>10</v>
      </c>
      <c r="B25" s="16">
        <v>12.5</v>
      </c>
      <c r="C25" s="17">
        <v>12.5</v>
      </c>
      <c r="D25" s="17" t="s">
        <v>54</v>
      </c>
      <c r="E25" s="17">
        <v>12.5</v>
      </c>
      <c r="F25" s="16" t="s">
        <v>1</v>
      </c>
    </row>
    <row r="26" spans="1:6" s="19" customFormat="1" ht="12.75" customHeight="1">
      <c r="A26" s="15" t="s">
        <v>138</v>
      </c>
      <c r="B26" s="16">
        <v>26.5</v>
      </c>
      <c r="C26" s="16">
        <v>26.5</v>
      </c>
      <c r="D26" s="16">
        <v>0</v>
      </c>
      <c r="E26" s="16">
        <v>26.5</v>
      </c>
      <c r="F26" s="16" t="s">
        <v>1</v>
      </c>
    </row>
    <row r="27" spans="1:6" ht="12.75" customHeight="1">
      <c r="A27" s="15" t="s">
        <v>140</v>
      </c>
      <c r="B27" s="16">
        <v>27.5</v>
      </c>
      <c r="C27" s="17">
        <v>27.392749999999999</v>
      </c>
      <c r="D27" s="17">
        <v>3.9</v>
      </c>
      <c r="E27" s="17">
        <v>31.292750000000002</v>
      </c>
      <c r="F27" s="16" t="s">
        <v>3</v>
      </c>
    </row>
    <row r="28" spans="1:6" ht="12.75" customHeight="1">
      <c r="A28" s="15" t="s">
        <v>139</v>
      </c>
      <c r="B28" s="16" t="s">
        <v>250</v>
      </c>
      <c r="C28" s="17">
        <v>26.17</v>
      </c>
      <c r="D28" s="17">
        <v>10.82</v>
      </c>
      <c r="E28" s="17">
        <v>36.99</v>
      </c>
      <c r="F28" s="16" t="s">
        <v>1</v>
      </c>
    </row>
    <row r="29" spans="1:6" ht="12.75" customHeight="1">
      <c r="A29" s="15" t="s">
        <v>12</v>
      </c>
      <c r="B29" s="16">
        <v>22</v>
      </c>
      <c r="C29" s="17">
        <v>22</v>
      </c>
      <c r="D29" s="17">
        <v>2.2000000000000002</v>
      </c>
      <c r="E29" s="17">
        <v>24.2</v>
      </c>
      <c r="F29" s="16" t="s">
        <v>1</v>
      </c>
    </row>
    <row r="30" spans="1:6" ht="12.75" customHeight="1">
      <c r="A30" s="15" t="s">
        <v>249</v>
      </c>
      <c r="B30" s="16">
        <v>15</v>
      </c>
      <c r="C30" s="17">
        <v>15</v>
      </c>
      <c r="D30" s="17" t="s">
        <v>54</v>
      </c>
      <c r="E30" s="17">
        <v>15</v>
      </c>
      <c r="F30" s="16" t="s">
        <v>3</v>
      </c>
    </row>
    <row r="31" spans="1:6" ht="12.75" customHeight="1">
      <c r="A31" s="15" t="s">
        <v>141</v>
      </c>
      <c r="B31" s="16" t="s">
        <v>247</v>
      </c>
      <c r="C31" s="17">
        <v>22.47</v>
      </c>
      <c r="D31" s="17">
        <v>6.75</v>
      </c>
      <c r="E31" s="17">
        <v>29.22</v>
      </c>
      <c r="F31" s="16" t="s">
        <v>1</v>
      </c>
    </row>
    <row r="32" spans="1:6" ht="12.75" customHeight="1">
      <c r="A32" s="15" t="s">
        <v>49</v>
      </c>
      <c r="B32" s="16">
        <v>30</v>
      </c>
      <c r="C32" s="17">
        <v>30</v>
      </c>
      <c r="D32" s="17" t="s">
        <v>54</v>
      </c>
      <c r="E32" s="17">
        <v>30</v>
      </c>
      <c r="F32" s="16" t="s">
        <v>1</v>
      </c>
    </row>
    <row r="33" spans="1:6" ht="12.75" customHeight="1">
      <c r="A33" s="15" t="s">
        <v>142</v>
      </c>
      <c r="B33" s="16">
        <v>25</v>
      </c>
      <c r="C33" s="17">
        <v>25</v>
      </c>
      <c r="D33" s="17" t="s">
        <v>54</v>
      </c>
      <c r="E33" s="17">
        <v>25</v>
      </c>
      <c r="F33" s="16" t="s">
        <v>1</v>
      </c>
    </row>
    <row r="34" spans="1:6" ht="12.75" customHeight="1">
      <c r="A34" s="15" t="s">
        <v>143</v>
      </c>
      <c r="B34" s="16">
        <v>28</v>
      </c>
      <c r="C34" s="17">
        <v>28</v>
      </c>
      <c r="D34" s="17" t="s">
        <v>54</v>
      </c>
      <c r="E34" s="17">
        <v>28</v>
      </c>
      <c r="F34" s="16" t="s">
        <v>3</v>
      </c>
    </row>
    <row r="35" spans="1:6" ht="12.75" customHeight="1">
      <c r="A35" s="15" t="s">
        <v>16</v>
      </c>
      <c r="B35" s="16">
        <v>27</v>
      </c>
      <c r="C35" s="17">
        <v>27</v>
      </c>
      <c r="D35" s="17" t="s">
        <v>54</v>
      </c>
      <c r="E35" s="17">
        <v>27</v>
      </c>
      <c r="F35" s="16" t="s">
        <v>1</v>
      </c>
    </row>
    <row r="36" spans="1:6" ht="12.75" customHeight="1">
      <c r="A36" s="15" t="s">
        <v>144</v>
      </c>
      <c r="B36" s="16">
        <v>19</v>
      </c>
      <c r="C36" s="17">
        <v>19</v>
      </c>
      <c r="D36" s="17" t="s">
        <v>54</v>
      </c>
      <c r="E36" s="17">
        <v>19</v>
      </c>
      <c r="F36" s="16" t="s">
        <v>3</v>
      </c>
    </row>
    <row r="37" spans="1:6" ht="12.75" customHeight="1">
      <c r="A37" s="15" t="s">
        <v>145</v>
      </c>
      <c r="B37" s="16" t="s">
        <v>251</v>
      </c>
      <c r="C37" s="17">
        <v>30</v>
      </c>
      <c r="D37" s="17">
        <v>1.5</v>
      </c>
      <c r="E37" s="17">
        <v>31.5</v>
      </c>
      <c r="F37" s="16" t="s">
        <v>1</v>
      </c>
    </row>
    <row r="38" spans="1:6" ht="12.75" customHeight="1">
      <c r="A38" s="15" t="s">
        <v>18</v>
      </c>
      <c r="B38" s="16">
        <v>22</v>
      </c>
      <c r="C38" s="17">
        <v>22</v>
      </c>
      <c r="D38" s="17" t="s">
        <v>54</v>
      </c>
      <c r="E38" s="17">
        <v>22</v>
      </c>
      <c r="F38" s="16" t="s">
        <v>3</v>
      </c>
    </row>
    <row r="39" spans="1:6" ht="12.75" customHeight="1">
      <c r="A39" s="15" t="s">
        <v>50</v>
      </c>
      <c r="B39" s="16">
        <v>17</v>
      </c>
      <c r="C39" s="17">
        <v>17</v>
      </c>
      <c r="D39" s="17" t="s">
        <v>54</v>
      </c>
      <c r="E39" s="17">
        <v>17</v>
      </c>
      <c r="F39" s="16" t="s">
        <v>3</v>
      </c>
    </row>
    <row r="40" spans="1:6" ht="12.75" customHeight="1">
      <c r="A40" s="15" t="s">
        <v>19</v>
      </c>
      <c r="B40" s="16">
        <v>30</v>
      </c>
      <c r="C40" s="17">
        <v>30</v>
      </c>
      <c r="D40" s="17" t="s">
        <v>54</v>
      </c>
      <c r="E40" s="17">
        <v>30</v>
      </c>
      <c r="F40" s="16" t="s">
        <v>1</v>
      </c>
    </row>
    <row r="41" spans="1:6" ht="12.75" customHeight="1">
      <c r="A41" s="15" t="s">
        <v>20</v>
      </c>
      <c r="B41" s="16">
        <v>22</v>
      </c>
      <c r="C41" s="17">
        <v>22</v>
      </c>
      <c r="D41" s="17" t="s">
        <v>54</v>
      </c>
      <c r="E41" s="17">
        <v>22</v>
      </c>
      <c r="F41" s="16" t="s">
        <v>3</v>
      </c>
    </row>
    <row r="42" spans="1:6" ht="12.75" customHeight="1">
      <c r="A42" s="15" t="s">
        <v>146</v>
      </c>
      <c r="B42" s="16">
        <v>8.5</v>
      </c>
      <c r="C42" s="17">
        <v>6.7023710000000003</v>
      </c>
      <c r="D42" s="17">
        <v>14.446211</v>
      </c>
      <c r="E42" s="17">
        <v>21.148581</v>
      </c>
      <c r="F42" s="16" t="s">
        <v>3</v>
      </c>
    </row>
    <row r="43" spans="1:6" ht="12.75" customHeight="1">
      <c r="A43" s="15" t="s">
        <v>21</v>
      </c>
      <c r="B43" s="16">
        <v>20</v>
      </c>
      <c r="C43" s="17">
        <v>20</v>
      </c>
      <c r="D43" s="18" t="s">
        <v>54</v>
      </c>
      <c r="E43" s="17">
        <v>20</v>
      </c>
      <c r="F43" s="16" t="s">
        <v>3</v>
      </c>
    </row>
    <row r="44" spans="1:6" ht="12.75" customHeight="1">
      <c r="A44" s="20" t="s">
        <v>147</v>
      </c>
      <c r="B44" s="21">
        <v>21</v>
      </c>
      <c r="C44" s="22">
        <v>21</v>
      </c>
      <c r="D44" s="22" t="s">
        <v>54</v>
      </c>
      <c r="E44" s="22">
        <v>21</v>
      </c>
      <c r="F44" s="21" t="s">
        <v>1</v>
      </c>
    </row>
    <row r="45" spans="1:6" ht="12.75" customHeight="1">
      <c r="A45" s="20" t="s">
        <v>148</v>
      </c>
      <c r="B45" s="21">
        <v>35</v>
      </c>
      <c r="C45" s="22">
        <v>32.805500000000002</v>
      </c>
      <c r="D45" s="22">
        <v>6.27</v>
      </c>
      <c r="E45" s="22">
        <v>39.075499999999998</v>
      </c>
      <c r="F45" s="21" t="s">
        <v>1</v>
      </c>
    </row>
    <row r="46" spans="1:6" ht="12.75" customHeight="1" thickBot="1">
      <c r="A46" s="23"/>
      <c r="B46" s="24"/>
      <c r="C46" s="25"/>
      <c r="D46" s="25"/>
      <c r="E46" s="25"/>
      <c r="F46" s="24"/>
    </row>
    <row r="47" spans="1:6" ht="12.75" customHeight="1">
      <c r="A47" s="20"/>
      <c r="B47" s="21"/>
      <c r="C47" s="22"/>
      <c r="D47" s="22"/>
      <c r="E47" s="22"/>
      <c r="F47" s="21"/>
    </row>
    <row r="48" spans="1:6" s="29" customFormat="1" ht="12.75" customHeight="1">
      <c r="A48" s="26"/>
      <c r="B48" s="27"/>
      <c r="C48" s="27"/>
      <c r="D48" s="28"/>
      <c r="E48" s="27"/>
      <c r="F48" s="27"/>
    </row>
    <row r="49" spans="1:6" s="29" customFormat="1" ht="12.75" customHeight="1">
      <c r="A49" s="30"/>
      <c r="B49" s="31"/>
      <c r="C49" s="27"/>
      <c r="D49" s="28"/>
      <c r="E49" s="27"/>
      <c r="F49" s="27"/>
    </row>
    <row r="50" spans="1:6" s="29" customFormat="1" ht="12.75" customHeight="1">
      <c r="A50" s="26"/>
      <c r="B50" s="27"/>
      <c r="C50" s="27"/>
      <c r="D50" s="28"/>
      <c r="E50" s="27"/>
      <c r="F50" s="27"/>
    </row>
    <row r="51" spans="1:6" s="29" customFormat="1" ht="12.75" customHeight="1">
      <c r="A51" s="26"/>
      <c r="B51" s="27"/>
      <c r="C51" s="27"/>
      <c r="D51" s="28"/>
      <c r="E51" s="27"/>
      <c r="F51" s="27"/>
    </row>
    <row r="52" spans="1:6" s="33" customFormat="1" ht="12" customHeight="1">
      <c r="A52" s="32"/>
      <c r="B52" s="32"/>
      <c r="C52" s="32"/>
      <c r="D52" s="32"/>
      <c r="E52" s="32"/>
      <c r="F52" s="32"/>
    </row>
    <row r="53" spans="1:6" s="33" customFormat="1" ht="12" customHeight="1">
      <c r="A53" s="32"/>
      <c r="B53" s="32"/>
      <c r="C53" s="32"/>
      <c r="D53" s="32"/>
      <c r="E53" s="32"/>
      <c r="F53" s="32"/>
    </row>
    <row r="54" spans="1:6" s="33" customFormat="1" ht="12" customHeight="1">
      <c r="A54" s="32"/>
      <c r="B54" s="32"/>
      <c r="C54" s="32"/>
      <c r="D54" s="32"/>
      <c r="E54" s="32"/>
      <c r="F54" s="32"/>
    </row>
    <row r="55" spans="1:6" s="33" customFormat="1" ht="12" customHeight="1">
      <c r="A55" s="32"/>
      <c r="B55" s="32"/>
      <c r="C55" s="32"/>
      <c r="D55" s="32"/>
      <c r="E55" s="32"/>
      <c r="F55" s="32"/>
    </row>
    <row r="56" spans="1:6" s="33" customFormat="1" ht="12" customHeight="1">
      <c r="A56" s="32"/>
      <c r="B56" s="32"/>
      <c r="C56" s="32"/>
      <c r="D56" s="32"/>
      <c r="E56" s="32"/>
      <c r="F56" s="32"/>
    </row>
    <row r="57" spans="1:6" s="33" customFormat="1" ht="12" customHeight="1">
      <c r="A57" s="32"/>
      <c r="B57" s="32"/>
      <c r="C57" s="32"/>
      <c r="D57" s="32"/>
      <c r="E57" s="32"/>
      <c r="F57" s="32"/>
    </row>
    <row r="58" spans="1:6" s="33" customFormat="1" ht="12" customHeight="1">
      <c r="A58" s="32"/>
      <c r="B58" s="32"/>
      <c r="C58" s="32"/>
      <c r="D58" s="32"/>
      <c r="E58" s="32"/>
      <c r="F58" s="32"/>
    </row>
    <row r="59" spans="1:6" s="33" customFormat="1" ht="12" customHeight="1">
      <c r="A59" s="32"/>
      <c r="B59" s="32"/>
      <c r="C59" s="32"/>
      <c r="D59" s="32"/>
      <c r="E59" s="32"/>
      <c r="F59" s="32"/>
    </row>
    <row r="60" spans="1:6" s="33" customFormat="1" ht="12" customHeight="1">
      <c r="A60" s="32"/>
      <c r="B60" s="32"/>
      <c r="C60" s="32"/>
      <c r="D60" s="32"/>
      <c r="E60" s="32"/>
      <c r="F60" s="32"/>
    </row>
    <row r="61" spans="1:6" s="33" customFormat="1" ht="12" customHeight="1">
      <c r="A61" s="32"/>
      <c r="B61" s="32"/>
      <c r="C61" s="32"/>
      <c r="D61" s="32"/>
      <c r="E61" s="32"/>
      <c r="F61" s="32"/>
    </row>
    <row r="62" spans="1:6" s="33" customFormat="1" ht="12" customHeight="1">
      <c r="A62" s="32"/>
      <c r="B62" s="32"/>
      <c r="C62" s="32"/>
      <c r="D62" s="32"/>
      <c r="E62" s="32"/>
      <c r="F62" s="32"/>
    </row>
    <row r="63" spans="1:6" s="33" customFormat="1" ht="12" customHeight="1">
      <c r="A63" s="32"/>
      <c r="B63" s="32"/>
      <c r="C63" s="32"/>
      <c r="D63" s="32"/>
      <c r="E63" s="32"/>
      <c r="F63" s="32"/>
    </row>
    <row r="64" spans="1:6" s="33" customFormat="1" ht="12" customHeight="1">
      <c r="A64" s="32"/>
      <c r="B64" s="32"/>
      <c r="C64" s="32"/>
      <c r="D64" s="32"/>
      <c r="E64" s="32"/>
      <c r="F64" s="32"/>
    </row>
    <row r="65" spans="1:6" s="33" customFormat="1" ht="12" customHeight="1">
      <c r="A65" s="32"/>
      <c r="B65" s="32"/>
      <c r="C65" s="32"/>
      <c r="D65" s="32"/>
      <c r="E65" s="32"/>
      <c r="F65" s="32"/>
    </row>
    <row r="66" spans="1:6" s="33" customFormat="1" ht="12" customHeight="1">
      <c r="A66" s="32"/>
      <c r="B66" s="32"/>
      <c r="C66" s="32"/>
      <c r="D66" s="32"/>
      <c r="E66" s="32"/>
      <c r="F66" s="32"/>
    </row>
    <row r="67" spans="1:6" s="33" customFormat="1" ht="12" customHeight="1">
      <c r="A67" s="32"/>
      <c r="B67" s="32"/>
      <c r="C67" s="32"/>
      <c r="D67" s="32"/>
      <c r="E67" s="32"/>
      <c r="F67" s="32"/>
    </row>
    <row r="68" spans="1:6" s="33" customFormat="1" ht="12" customHeight="1">
      <c r="A68" s="34"/>
      <c r="B68" s="34"/>
      <c r="C68" s="34"/>
      <c r="D68" s="34"/>
      <c r="E68" s="34"/>
      <c r="F68" s="34"/>
    </row>
    <row r="69" spans="1:6" s="29" customFormat="1" ht="12" customHeight="1">
      <c r="A69" s="26"/>
      <c r="B69" s="27"/>
      <c r="C69" s="27"/>
      <c r="D69" s="28"/>
      <c r="E69" s="27"/>
      <c r="F69" s="27"/>
    </row>
    <row r="70" spans="1:6" s="29" customFormat="1" ht="12" customHeight="1">
      <c r="A70" s="32"/>
      <c r="B70" s="35"/>
      <c r="C70" s="35"/>
      <c r="D70" s="35"/>
      <c r="E70" s="35"/>
      <c r="F70" s="35"/>
    </row>
    <row r="71" spans="1:6" s="29" customFormat="1" ht="12" customHeight="1">
      <c r="A71" s="32"/>
      <c r="B71" s="32"/>
      <c r="C71" s="32"/>
      <c r="D71" s="32"/>
      <c r="E71" s="32"/>
      <c r="F71" s="32"/>
    </row>
    <row r="72" spans="1:6" s="29" customFormat="1" ht="12" customHeight="1">
      <c r="A72" s="32"/>
      <c r="B72" s="32"/>
      <c r="C72" s="32"/>
      <c r="D72" s="32"/>
      <c r="E72" s="32"/>
      <c r="F72" s="32"/>
    </row>
    <row r="73" spans="1:6" s="29" customFormat="1" ht="12" customHeight="1">
      <c r="A73" s="32"/>
      <c r="B73" s="32"/>
      <c r="C73" s="32"/>
      <c r="D73" s="32"/>
      <c r="E73" s="32"/>
      <c r="F73" s="32"/>
    </row>
    <row r="74" spans="1:6" s="29" customFormat="1" ht="12" customHeight="1">
      <c r="A74" s="32"/>
      <c r="B74" s="32"/>
      <c r="C74" s="32"/>
      <c r="D74" s="32"/>
      <c r="E74" s="32"/>
      <c r="F74" s="32"/>
    </row>
    <row r="75" spans="1:6" s="29" customFormat="1" ht="12" customHeight="1">
      <c r="A75" s="32"/>
      <c r="B75" s="32"/>
      <c r="C75" s="32"/>
      <c r="D75" s="32"/>
      <c r="E75" s="32"/>
      <c r="F75" s="32"/>
    </row>
    <row r="76" spans="1:6" s="29" customFormat="1" ht="12" customHeight="1">
      <c r="A76" s="32"/>
      <c r="B76" s="35"/>
      <c r="C76" s="35"/>
      <c r="D76" s="35"/>
      <c r="E76" s="35"/>
      <c r="F76" s="35"/>
    </row>
    <row r="77" spans="1:6" s="29" customFormat="1" ht="12" customHeight="1">
      <c r="A77" s="32"/>
      <c r="B77" s="32"/>
      <c r="C77" s="32"/>
      <c r="D77" s="32"/>
      <c r="E77" s="32"/>
      <c r="F77" s="32"/>
    </row>
    <row r="78" spans="1:6" s="29" customFormat="1" ht="12" customHeight="1">
      <c r="A78" s="32"/>
      <c r="B78" s="32"/>
      <c r="C78" s="32"/>
      <c r="D78" s="32"/>
      <c r="E78" s="32"/>
      <c r="F78" s="32"/>
    </row>
    <row r="79" spans="1:6" s="29" customFormat="1" ht="12" customHeight="1">
      <c r="A79" s="32"/>
      <c r="B79" s="32"/>
      <c r="C79" s="32"/>
      <c r="D79" s="32"/>
      <c r="E79" s="32"/>
      <c r="F79" s="32"/>
    </row>
    <row r="80" spans="1:6" s="29" customFormat="1" ht="12" customHeight="1">
      <c r="A80" s="32"/>
      <c r="B80" s="32"/>
      <c r="C80" s="32"/>
      <c r="D80" s="32"/>
      <c r="E80" s="32"/>
      <c r="F80" s="32"/>
    </row>
    <row r="81" spans="1:6" s="29" customFormat="1" ht="12" customHeight="1">
      <c r="A81" s="32"/>
      <c r="B81" s="35"/>
      <c r="C81" s="35"/>
      <c r="D81" s="35"/>
      <c r="E81" s="35"/>
      <c r="F81" s="35"/>
    </row>
    <row r="82" spans="1:6" s="29" customFormat="1" ht="12" customHeight="1">
      <c r="A82" s="35"/>
      <c r="B82" s="35"/>
      <c r="C82" s="35"/>
      <c r="D82" s="35"/>
      <c r="E82" s="35"/>
      <c r="F82" s="35"/>
    </row>
    <row r="83" spans="1:6" s="29" customFormat="1" ht="12" customHeight="1">
      <c r="A83" s="35"/>
      <c r="B83" s="35"/>
      <c r="C83" s="35"/>
      <c r="D83" s="35"/>
      <c r="E83" s="35"/>
      <c r="F83" s="35"/>
    </row>
    <row r="84" spans="1:6" s="29" customFormat="1" ht="12" customHeight="1">
      <c r="A84" s="35"/>
      <c r="B84" s="35"/>
      <c r="C84" s="35"/>
      <c r="D84" s="35"/>
      <c r="E84" s="35"/>
      <c r="F84" s="35"/>
    </row>
    <row r="85" spans="1:6" s="29" customFormat="1" ht="12" customHeight="1">
      <c r="A85" s="35"/>
      <c r="B85" s="35"/>
      <c r="C85" s="35"/>
      <c r="D85" s="35"/>
      <c r="E85" s="35"/>
      <c r="F85" s="35"/>
    </row>
    <row r="86" spans="1:6" s="29" customFormat="1" ht="12" customHeight="1">
      <c r="A86" s="35"/>
      <c r="B86" s="35"/>
      <c r="C86" s="35"/>
      <c r="D86" s="35"/>
      <c r="E86" s="35"/>
      <c r="F86" s="35"/>
    </row>
    <row r="87" spans="1:6" s="29" customFormat="1" ht="12" customHeight="1">
      <c r="A87" s="35"/>
      <c r="B87" s="35"/>
      <c r="C87" s="35"/>
      <c r="D87" s="35"/>
      <c r="E87" s="35"/>
      <c r="F87" s="35"/>
    </row>
    <row r="88" spans="1:6" s="29" customFormat="1" ht="12" customHeight="1">
      <c r="A88" s="32"/>
      <c r="B88" s="32"/>
      <c r="C88" s="32"/>
      <c r="D88" s="32"/>
      <c r="E88" s="32"/>
      <c r="F88" s="32"/>
    </row>
    <row r="89" spans="1:6" s="29" customFormat="1" ht="12" customHeight="1">
      <c r="A89" s="32"/>
      <c r="B89" s="32"/>
      <c r="C89" s="32"/>
      <c r="D89" s="32"/>
      <c r="E89" s="32"/>
      <c r="F89" s="32"/>
    </row>
    <row r="90" spans="1:6" s="29" customFormat="1" ht="12" customHeight="1">
      <c r="A90" s="32"/>
      <c r="B90" s="32"/>
      <c r="C90" s="32"/>
      <c r="D90" s="32"/>
      <c r="E90" s="32"/>
      <c r="F90" s="32"/>
    </row>
    <row r="91" spans="1:6" s="29" customFormat="1" ht="12" customHeight="1">
      <c r="A91" s="32"/>
      <c r="B91" s="32"/>
      <c r="C91" s="32"/>
      <c r="D91" s="32"/>
      <c r="E91" s="32"/>
      <c r="F91" s="32"/>
    </row>
    <row r="92" spans="1:6" s="29" customFormat="1" ht="12" customHeight="1">
      <c r="A92" s="32"/>
      <c r="B92" s="32"/>
      <c r="C92" s="32"/>
      <c r="D92" s="32"/>
      <c r="E92" s="32"/>
      <c r="F92" s="32"/>
    </row>
    <row r="93" spans="1:6" s="29" customFormat="1" ht="12" customHeight="1">
      <c r="A93" s="32"/>
      <c r="B93" s="32"/>
      <c r="C93" s="32"/>
      <c r="D93" s="32"/>
      <c r="E93" s="32"/>
      <c r="F93" s="32"/>
    </row>
    <row r="94" spans="1:6" s="29" customFormat="1" ht="12" customHeight="1">
      <c r="A94" s="32"/>
      <c r="B94" s="32"/>
      <c r="C94" s="32"/>
      <c r="D94" s="32"/>
      <c r="E94" s="32"/>
      <c r="F94" s="32"/>
    </row>
    <row r="95" spans="1:6" s="29" customFormat="1" ht="12" customHeight="1">
      <c r="A95" s="32"/>
      <c r="B95" s="32"/>
      <c r="C95" s="32"/>
      <c r="D95" s="32"/>
      <c r="E95" s="32"/>
      <c r="F95" s="32"/>
    </row>
    <row r="96" spans="1:6" s="29" customFormat="1" ht="12" customHeight="1">
      <c r="A96" s="32"/>
      <c r="B96" s="32"/>
      <c r="C96" s="32"/>
      <c r="D96" s="32"/>
      <c r="E96" s="32"/>
      <c r="F96" s="32"/>
    </row>
    <row r="97" spans="1:6" s="29" customFormat="1" ht="12" customHeight="1">
      <c r="A97" s="32"/>
      <c r="B97" s="32"/>
      <c r="C97" s="32"/>
      <c r="D97" s="32"/>
      <c r="E97" s="32"/>
      <c r="F97" s="32"/>
    </row>
    <row r="98" spans="1:6" s="29" customFormat="1" ht="12" customHeight="1">
      <c r="A98" s="32"/>
      <c r="B98" s="32"/>
      <c r="C98" s="32"/>
      <c r="D98" s="32"/>
      <c r="E98" s="32"/>
      <c r="F98" s="32"/>
    </row>
    <row r="99" spans="1:6" s="29" customFormat="1" ht="12" customHeight="1">
      <c r="A99" s="32"/>
      <c r="B99" s="32"/>
      <c r="C99" s="32"/>
      <c r="D99" s="32"/>
      <c r="E99" s="32"/>
      <c r="F99" s="32"/>
    </row>
    <row r="100" spans="1:6" s="29" customFormat="1" ht="12" customHeight="1">
      <c r="A100" s="32"/>
      <c r="B100" s="35"/>
      <c r="C100" s="35"/>
      <c r="D100" s="35"/>
      <c r="E100" s="35"/>
      <c r="F100" s="35"/>
    </row>
    <row r="101" spans="1:6" s="29" customFormat="1" ht="12" customHeight="1">
      <c r="A101" s="32"/>
      <c r="B101" s="35"/>
      <c r="C101" s="35"/>
      <c r="D101" s="35"/>
      <c r="E101" s="35"/>
      <c r="F101" s="35"/>
    </row>
    <row r="102" spans="1:6" s="29" customFormat="1" ht="12" customHeight="1">
      <c r="A102" s="32"/>
      <c r="B102" s="35"/>
      <c r="C102" s="35"/>
      <c r="D102" s="35"/>
      <c r="E102" s="35"/>
      <c r="F102" s="35"/>
    </row>
    <row r="103" spans="1:6" s="29" customFormat="1" ht="12" customHeight="1">
      <c r="A103" s="32"/>
      <c r="B103" s="32"/>
      <c r="C103" s="32"/>
      <c r="D103" s="32"/>
      <c r="E103" s="32"/>
      <c r="F103" s="32"/>
    </row>
    <row r="104" spans="1:6" s="29" customFormat="1" ht="12" customHeight="1">
      <c r="A104" s="32"/>
      <c r="B104" s="32"/>
      <c r="C104" s="32"/>
      <c r="D104" s="32"/>
      <c r="E104" s="32"/>
      <c r="F104" s="32"/>
    </row>
    <row r="105" spans="1:6" s="29" customFormat="1" ht="12" customHeight="1">
      <c r="A105" s="32"/>
      <c r="B105" s="32"/>
      <c r="C105" s="32"/>
      <c r="D105" s="32"/>
      <c r="E105" s="32"/>
      <c r="F105" s="32"/>
    </row>
    <row r="106" spans="1:6" s="29" customFormat="1" ht="12" customHeight="1">
      <c r="A106" s="32"/>
      <c r="B106" s="32"/>
      <c r="C106" s="32"/>
      <c r="D106" s="32"/>
      <c r="E106" s="32"/>
      <c r="F106" s="32"/>
    </row>
    <row r="107" spans="1:6" s="29" customFormat="1" ht="12" customHeight="1">
      <c r="A107" s="32"/>
      <c r="B107" s="32"/>
      <c r="C107" s="32"/>
      <c r="D107" s="32"/>
      <c r="E107" s="32"/>
      <c r="F107" s="32"/>
    </row>
    <row r="108" spans="1:6" s="29" customFormat="1" ht="12" customHeight="1">
      <c r="A108" s="32"/>
      <c r="B108" s="35"/>
      <c r="C108" s="35"/>
      <c r="D108" s="35"/>
      <c r="E108" s="35"/>
      <c r="F108" s="35"/>
    </row>
    <row r="109" spans="1:6" s="29" customFormat="1" ht="12" customHeight="1">
      <c r="A109" s="32"/>
      <c r="B109" s="35"/>
      <c r="C109" s="35"/>
      <c r="D109" s="35"/>
      <c r="E109" s="35"/>
      <c r="F109" s="35"/>
    </row>
    <row r="110" spans="1:6" s="29" customFormat="1" ht="12" customHeight="1">
      <c r="A110" s="32"/>
      <c r="B110" s="35"/>
      <c r="C110" s="35"/>
      <c r="D110" s="35"/>
      <c r="E110" s="35"/>
      <c r="F110" s="35"/>
    </row>
    <row r="112" spans="1:6" ht="12.75" customHeight="1">
      <c r="A112" s="29"/>
    </row>
    <row r="113" spans="1:1" ht="12.75" customHeight="1">
      <c r="A113" s="36"/>
    </row>
    <row r="125" spans="1:1" ht="12.75" customHeight="1">
      <c r="A125" s="37"/>
    </row>
  </sheetData>
  <mergeCells count="6">
    <mergeCell ref="F4:F9"/>
    <mergeCell ref="A4:A9"/>
    <mergeCell ref="B4:B9"/>
    <mergeCell ref="C4:C9"/>
    <mergeCell ref="D4:D9"/>
    <mergeCell ref="E4:E9"/>
  </mergeCells>
  <printOptions horizontalCentered="1" verticalCentered="1"/>
  <pageMargins left="0.25" right="0.25" top="0.75" bottom="0.75" header="0.3" footer="0.3"/>
  <pageSetup paperSize="9" scale="5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42</vt:i4>
      </vt:variant>
    </vt:vector>
  </HeadingPairs>
  <TitlesOfParts>
    <vt:vector size="8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'1981'!Print_Area</vt:lpstr>
      <vt:lpstr>'1982'!Print_Area</vt:lpstr>
      <vt:lpstr>'1983'!Print_Area</vt:lpstr>
      <vt:lpstr>'1984'!Print_Area</vt:lpstr>
      <vt:lpstr>'1985'!Print_Area</vt:lpstr>
      <vt:lpstr>'1986'!Print_Area</vt:lpstr>
      <vt:lpstr>'1987'!Print_Area</vt:lpstr>
      <vt:lpstr>'1988'!Print_Area</vt:lpstr>
      <vt:lpstr>'1989'!Print_Area</vt:lpstr>
      <vt:lpstr>'1990'!Print_Area</vt:lpstr>
      <vt:lpstr>'1991'!Print_Area</vt:lpstr>
      <vt:lpstr>'1992'!Print_Area</vt:lpstr>
      <vt:lpstr>'1993'!Print_Area</vt:lpstr>
      <vt:lpstr>'1994'!Print_Area</vt:lpstr>
      <vt:lpstr>'1995'!Print_Area</vt:lpstr>
      <vt:lpstr>'1996'!Print_Area</vt:lpstr>
      <vt:lpstr>'1997'!Print_Area</vt:lpstr>
      <vt:lpstr>'1998'!Print_Area</vt:lpstr>
      <vt:lpstr>'1999'!Print_Area</vt:lpstr>
      <vt:lpstr>'2000'!Print_Area</vt:lpstr>
      <vt:lpstr>'2001'!Print_Area</vt:lpstr>
      <vt:lpstr>'2002'!Print_Area</vt:lpstr>
      <vt:lpstr>'2003'!Print_Area</vt:lpstr>
      <vt:lpstr>'2004'!Print_Area</vt:lpstr>
      <vt:lpstr>'2005'!Print_Area</vt:lpstr>
      <vt:lpstr>'2006'!Print_Area</vt:lpstr>
      <vt:lpstr>'2007'!Print_Area</vt:lpstr>
      <vt:lpstr>'2008'!Print_Area</vt:lpstr>
      <vt:lpstr>'2009'!Print_Area</vt:lpstr>
      <vt:lpstr>'2010'!Print_Area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'2020'!Print_Area</vt:lpstr>
      <vt:lpstr>'2021'!Print_Area</vt:lpstr>
      <vt:lpstr>'2022'!Print_Area</vt:lpstr>
    </vt:vector>
  </TitlesOfParts>
  <Company>OCDE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Garriga, Gabriella</cp:lastModifiedBy>
  <cp:lastPrinted>2023-07-05T18:10:13Z</cp:lastPrinted>
  <dcterms:created xsi:type="dcterms:W3CDTF">2002-07-02T09:49:00Z</dcterms:created>
  <dcterms:modified xsi:type="dcterms:W3CDTF">2023-07-05T18:10:24Z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-1325799070</vt:i4>
  </property>
  <property fmtid="{D5CDD505-2E9C-101B-9397-08002B2CF9AE}" pid="3" name="_EmailSubject">
    <vt:lpwstr>Questionnaire OECD TAX DATABASE 2006</vt:lpwstr>
  </property>
  <property fmtid="{D5CDD505-2E9C-101B-9397-08002B2CF9AE}" pid="4" name="_AuthorEmail">
    <vt:lpwstr>Erik.VASSNES@oecd.org</vt:lpwstr>
  </property>
  <property fmtid="{D5CDD505-2E9C-101B-9397-08002B2CF9AE}" pid="5" name="_AuthorEmailDisplayName">
    <vt:lpwstr>VASSNES Erik, CTP/TPS</vt:lpwstr>
  </property>
  <property fmtid="{D5CDD505-2E9C-101B-9397-08002B2CF9AE}" pid="6" name="_PreviousAdHocReviewCycleID">
    <vt:i4>-1361280113</vt:i4>
  </property>
  <property fmtid="{D5CDD505-2E9C-101B-9397-08002B2CF9AE}" pid="7" name="_ReviewingToolsShownOnce">
    <vt:lpwstr/>
  </property>
</Properties>
</file>