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0" yWindow="32767" windowWidth="17800" windowHeight="7410" activeTab="0"/>
  </bookViews>
  <sheets>
    <sheet name="T23-0025" sheetId="1" r:id="rId1"/>
    <sheet name="Sheet1" sheetId="2" r:id="rId2"/>
  </sheets>
  <externalReferences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<sst xmlns="http://schemas.openxmlformats.org/spreadsheetml/2006/main" count="57" uniqueCount="45">
  <si>
    <t>All</t>
  </si>
  <si>
    <t>26% (AMT)</t>
  </si>
  <si>
    <t>28% (AMT)</t>
  </si>
  <si>
    <t>Percent of Total</t>
  </si>
  <si>
    <t>PRELIMINARY RESULTS</t>
  </si>
  <si>
    <t>All Tax Units</t>
  </si>
  <si>
    <t>Number (thousands)</t>
  </si>
  <si>
    <t>Greater than 10% of AGI</t>
  </si>
  <si>
    <t>Greater than 25% of AGI</t>
  </si>
  <si>
    <t>Greater than 50% of AGI</t>
  </si>
  <si>
    <t>Greater than 0</t>
  </si>
  <si>
    <t xml:space="preserve">Non-filers </t>
  </si>
  <si>
    <t>Percent of Bracket</t>
  </si>
  <si>
    <t>Average ($)</t>
  </si>
  <si>
    <t>(1) Statutory rate is based on taxable income net of capital gains and qualified dividends.</t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</si>
  <si>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</si>
  <si>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Percent of Tax Units with Business Income</t>
  </si>
  <si>
    <t>Tax Units with Business Income</t>
  </si>
  <si>
    <t>Less 
than 0</t>
  </si>
  <si>
    <t>http://www.taxpolicycenter.org</t>
  </si>
  <si>
    <t>(2)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</si>
  <si>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Business Income as Percent of Total AGI of Bracket</t>
  </si>
  <si>
    <r>
      <t>Statutory Marginal Income Tax Rate</t>
    </r>
    <r>
      <rPr>
        <b/>
        <vertAlign val="superscript"/>
        <sz val="10"/>
        <rFont val="Calibri"/>
        <family val="2"/>
      </rPr>
      <t>1</t>
    </r>
  </si>
  <si>
    <t>* Non-zero value rounded to zero; ** Insufficient data.</t>
  </si>
  <si>
    <t>**</t>
  </si>
  <si>
    <t>Rate_after2</t>
  </si>
  <si>
    <t>dummy_SumWgt</t>
  </si>
  <si>
    <t>businc_flag_Sum</t>
  </si>
  <si>
    <t>negbusinc_Sum</t>
  </si>
  <si>
    <t>posbusinc_Sum</t>
  </si>
  <si>
    <t>AGIclass1_Sum</t>
  </si>
  <si>
    <t>AGIclass2_Sum</t>
  </si>
  <si>
    <t>AGIclass3_Sum</t>
  </si>
  <si>
    <t>totbusinc_Sum</t>
  </si>
  <si>
    <t>AGI_Sum</t>
  </si>
  <si>
    <t>*</t>
  </si>
  <si>
    <t>dummy_PctSum__dummy</t>
  </si>
  <si>
    <t>businc_flag_PctSum__businc_flag</t>
  </si>
  <si>
    <t>Amount ($ billions)</t>
  </si>
  <si>
    <t>dummy_PctSum_0</t>
  </si>
  <si>
    <t>businc_flag_PctSum_0</t>
  </si>
  <si>
    <t>Distribution of Tax Units with Business Income by Statutory Marginal Tax Rate, 2022</t>
  </si>
  <si>
    <t>Source: Urban-Brookings Tax Policy Center Microsimulation Model (version 0722-2).</t>
  </si>
  <si>
    <t xml:space="preserve">Note: Calendar year. Tabulations are under current law and include both filing and non-filing units but exclude those that are dependents of other tax units. </t>
  </si>
  <si>
    <t>Table T23-0025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</si>
</sst>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"/>
    <numFmt numFmtId="179" formatCode="0.000000"/>
    <numFmt numFmtId="180" formatCode="0.00000000"/>
    <numFmt numFmtId="181" formatCode="0.000000000"/>
    <numFmt numFmtId="182" formatCode="0.00000"/>
    <numFmt numFmtId="183" formatCode="0.0000"/>
  </numFmts>
  <fonts count="47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0" fillId="0" borderId="0" xfId="58" applyFont="1">
      <alignment/>
      <protection/>
    </xf>
    <xf numFmtId="15" fontId="23" fillId="0" borderId="0" xfId="58" applyNumberFormat="1" applyFont="1" applyAlignment="1">
      <alignment horizontal="left"/>
      <protection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4" fillId="0" borderId="10" xfId="58" applyFont="1" applyBorder="1">
      <alignment/>
      <protection/>
    </xf>
    <xf numFmtId="0" fontId="24" fillId="0" borderId="0" xfId="58" applyFont="1" applyBorder="1">
      <alignment/>
      <protection/>
    </xf>
    <xf numFmtId="0" fontId="23" fillId="0" borderId="0" xfId="58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11" xfId="58" applyFont="1" applyBorder="1">
      <alignment/>
      <protection/>
    </xf>
    <xf numFmtId="0" fontId="24" fillId="0" borderId="0" xfId="58" applyFont="1" applyFill="1" applyBorder="1" applyAlignment="1">
      <alignment/>
      <protection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3" fillId="0" borderId="0" xfId="58" applyFont="1" applyAlignment="1">
      <alignment horizontal="right" indent="1"/>
      <protection/>
    </xf>
    <xf numFmtId="9" fontId="23" fillId="0" borderId="0" xfId="58" applyNumberFormat="1" applyFont="1" applyAlignment="1">
      <alignment horizontal="right" indent="1"/>
      <protection/>
    </xf>
    <xf numFmtId="0" fontId="24" fillId="0" borderId="0" xfId="58" applyFont="1" applyAlignment="1">
      <alignment horizontal="right" indent="1"/>
      <protection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25" fillId="0" borderId="0" xfId="53" applyFont="1" applyAlignment="1" applyProtection="1">
      <alignment horizontal="right"/>
      <protection/>
    </xf>
    <xf numFmtId="169" fontId="23" fillId="0" borderId="0" xfId="58" applyNumberFormat="1" applyFont="1" applyAlignment="1">
      <alignment horizontal="right" indent="1"/>
      <protection/>
    </xf>
    <xf numFmtId="167" fontId="24" fillId="0" borderId="0" xfId="0" applyNumberFormat="1" applyFont="1" applyAlignment="1">
      <alignment/>
    </xf>
    <xf numFmtId="3" fontId="46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4" fillId="0" borderId="0" xfId="58" applyFont="1" applyFill="1" applyBorder="1" applyAlignment="1">
      <alignment/>
      <protection/>
    </xf>
    <xf numFmtId="0" fontId="24" fillId="0" borderId="0" xfId="0" applyFont="1" applyBorder="1" applyAlignment="1">
      <alignment wrapText="1"/>
    </xf>
    <xf numFmtId="3" fontId="24" fillId="0" borderId="0" xfId="42" applyNumberFormat="1" applyFont="1" applyAlignment="1">
      <alignment horizontal="right"/>
    </xf>
    <xf numFmtId="0" fontId="24" fillId="0" borderId="0" xfId="58" applyFont="1" applyAlignment="1">
      <alignment horizontal="right"/>
      <protection/>
    </xf>
    <xf numFmtId="167" fontId="24" fillId="0" borderId="0" xfId="58" applyNumberFormat="1" applyFont="1" applyAlignment="1">
      <alignment horizontal="right"/>
      <protection/>
    </xf>
    <xf numFmtId="2" fontId="24" fillId="0" borderId="0" xfId="58" applyNumberFormat="1" applyFont="1" applyAlignment="1">
      <alignment horizontal="right"/>
      <protection/>
    </xf>
    <xf numFmtId="164" fontId="24" fillId="0" borderId="0" xfId="58" applyNumberFormat="1" applyFont="1" applyAlignment="1">
      <alignment horizontal="right"/>
      <protection/>
    </xf>
    <xf numFmtId="3" fontId="24" fillId="0" borderId="0" xfId="58" applyNumberFormat="1" applyFont="1" applyAlignment="1">
      <alignment horizontal="right"/>
      <protection/>
    </xf>
    <xf numFmtId="3" fontId="24" fillId="0" borderId="0" xfId="0" applyNumberFormat="1" applyFont="1" applyAlignment="1">
      <alignment/>
    </xf>
    <xf numFmtId="0" fontId="23" fillId="0" borderId="0" xfId="58" applyFont="1" applyAlignment="1">
      <alignment horizontal="right"/>
      <protection/>
    </xf>
    <xf numFmtId="167" fontId="23" fillId="0" borderId="0" xfId="0" applyNumberFormat="1" applyFont="1" applyAlignment="1">
      <alignment/>
    </xf>
    <xf numFmtId="167" fontId="23" fillId="0" borderId="0" xfId="58" applyNumberFormat="1" applyFont="1" applyAlignment="1">
      <alignment horizontal="right"/>
      <protection/>
    </xf>
    <xf numFmtId="3" fontId="23" fillId="0" borderId="0" xfId="58" applyNumberFormat="1" applyFont="1" applyAlignment="1">
      <alignment horizontal="right"/>
      <protection/>
    </xf>
    <xf numFmtId="0" fontId="5" fillId="0" borderId="0" xfId="58" applyFont="1">
      <alignment/>
      <protection/>
    </xf>
    <xf numFmtId="11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64" fontId="23" fillId="0" borderId="0" xfId="58" applyNumberFormat="1" applyFont="1" applyAlignment="1">
      <alignment horizontal="right"/>
      <protection/>
    </xf>
    <xf numFmtId="3" fontId="23" fillId="0" borderId="0" xfId="42" applyNumberFormat="1" applyFont="1" applyAlignment="1">
      <alignment horizontal="right"/>
    </xf>
    <xf numFmtId="0" fontId="0" fillId="0" borderId="0" xfId="58" applyFill="1">
      <alignment/>
      <protection/>
    </xf>
    <xf numFmtId="0" fontId="0" fillId="0" borderId="0" xfId="0" applyFill="1" applyAlignment="1">
      <alignment horizontal="right"/>
    </xf>
    <xf numFmtId="164" fontId="24" fillId="0" borderId="0" xfId="58" applyNumberFormat="1" applyFont="1" applyFill="1" applyAlignment="1">
      <alignment horizontal="right"/>
      <protection/>
    </xf>
    <xf numFmtId="167" fontId="24" fillId="0" borderId="0" xfId="0" applyNumberFormat="1" applyFont="1" applyFill="1" applyAlignment="1">
      <alignment/>
    </xf>
    <xf numFmtId="167" fontId="23" fillId="0" borderId="0" xfId="0" applyNumberFormat="1" applyFont="1" applyFill="1" applyAlignment="1">
      <alignment/>
    </xf>
    <xf numFmtId="0" fontId="24" fillId="0" borderId="11" xfId="58" applyFont="1" applyFill="1" applyBorder="1">
      <alignment/>
      <protection/>
    </xf>
    <xf numFmtId="167" fontId="24" fillId="0" borderId="0" xfId="0" applyNumberFormat="1" applyFont="1" applyFill="1" applyAlignment="1">
      <alignment horizontal="right"/>
    </xf>
    <xf numFmtId="0" fontId="23" fillId="0" borderId="13" xfId="58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0" xfId="58" applyFont="1" applyAlignment="1">
      <alignment horizontal="center" vertical="center" wrapText="1"/>
      <protection/>
    </xf>
    <xf numFmtId="0" fontId="27" fillId="0" borderId="0" xfId="58" applyFont="1" applyAlignment="1">
      <alignment horizontal="center" wrapText="1"/>
      <protection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58" applyFont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41"/>
  <sheetViews>
    <sheetView showGridLines="0" tabSelected="1" zoomScalePageLayoutView="0" workbookViewId="0" topLeftCell="A10">
      <selection activeCell="AB25" sqref="AB25"/>
    </sheetView>
  </sheetViews>
  <sheetFormatPr defaultColWidth="8.16015625" defaultRowHeight="12.75"/>
  <cols>
    <col min="1" max="1" width="16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83203125" style="1" customWidth="1"/>
    <col min="7" max="7" width="11.5" style="1" customWidth="1"/>
    <col min="8" max="8" width="0.82421875" style="1" customWidth="1"/>
    <col min="9" max="9" width="8.83203125" style="1" customWidth="1"/>
    <col min="10" max="10" width="0.82421875" style="1" customWidth="1"/>
    <col min="11" max="11" width="8.83203125" style="1" customWidth="1"/>
    <col min="12" max="12" width="1.83203125" style="1" customWidth="1"/>
    <col min="13" max="13" width="9.83203125" style="1" customWidth="1"/>
    <col min="14" max="14" width="0.82421875" style="1" customWidth="1"/>
    <col min="15" max="15" width="9.83203125" style="1" customWidth="1"/>
    <col min="16" max="16" width="0.82421875" style="1" customWidth="1"/>
    <col min="17" max="17" width="9.83203125" style="1" customWidth="1"/>
    <col min="18" max="18" width="0.82421875" style="1" customWidth="1"/>
    <col min="19" max="19" width="9.83203125" style="1" customWidth="1"/>
    <col min="20" max="20" width="0.82421875" style="1" customWidth="1"/>
    <col min="21" max="21" width="9.83203125" style="1" customWidth="1"/>
    <col min="22" max="22" width="1.83203125" style="1" customWidth="1"/>
    <col min="23" max="23" width="10.5" style="1" customWidth="1"/>
    <col min="24" max="24" width="0.82421875" style="1" customWidth="1"/>
    <col min="25" max="25" width="11.83203125" style="1" customWidth="1"/>
    <col min="26" max="26" width="1.0078125" style="1" customWidth="1"/>
    <col min="27" max="27" width="10.83203125" style="1" customWidth="1"/>
    <col min="28" max="16384" width="8.16015625" style="1" customWidth="1"/>
  </cols>
  <sheetData>
    <row r="1" spans="1:27" ht="12.75">
      <c r="A1" s="4">
        <v>44986</v>
      </c>
      <c r="B1" s="6" t="s">
        <v>4</v>
      </c>
      <c r="C1" s="5"/>
      <c r="D1" s="5"/>
      <c r="E1" s="5"/>
      <c r="F1" s="5"/>
      <c r="G1" s="6"/>
      <c r="H1" s="5"/>
      <c r="I1" s="6"/>
      <c r="J1" s="5"/>
      <c r="K1" s="5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25"/>
      <c r="AA1" s="25" t="s">
        <v>19</v>
      </c>
    </row>
    <row r="2" spans="1:28" s="2" customFormat="1" ht="12" customHeight="1">
      <c r="A2" s="5"/>
      <c r="B2" s="5"/>
      <c r="C2" s="5"/>
      <c r="D2" s="5"/>
      <c r="E2" s="5"/>
      <c r="F2" s="5"/>
      <c r="G2" s="6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/>
    </row>
    <row r="3" spans="1:27" s="3" customFormat="1" ht="15.75" customHeight="1">
      <c r="A3" s="69" t="s">
        <v>44</v>
      </c>
      <c r="B3" s="69"/>
      <c r="C3" s="69"/>
      <c r="D3" s="69"/>
      <c r="E3" s="69"/>
      <c r="F3" s="69"/>
      <c r="G3" s="69"/>
      <c r="H3" s="69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s="3" customFormat="1" ht="15.75" customHeight="1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6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ht="13.5" customHeight="1" thickTop="1">
      <c r="A6" s="55" t="s">
        <v>22</v>
      </c>
      <c r="B6" s="8"/>
      <c r="C6" s="55" t="s">
        <v>5</v>
      </c>
      <c r="D6" s="56"/>
      <c r="E6" s="56"/>
      <c r="F6" s="8"/>
      <c r="G6" s="55" t="s">
        <v>15</v>
      </c>
      <c r="H6" s="56"/>
      <c r="I6" s="56"/>
      <c r="J6" s="56"/>
      <c r="K6" s="56"/>
      <c r="L6" s="8"/>
      <c r="M6" s="55" t="s">
        <v>16</v>
      </c>
      <c r="N6" s="59"/>
      <c r="O6" s="59"/>
      <c r="P6" s="59"/>
      <c r="Q6" s="59"/>
      <c r="R6" s="59"/>
      <c r="S6" s="59"/>
      <c r="T6" s="59"/>
      <c r="U6" s="59"/>
      <c r="V6" s="15"/>
      <c r="W6" s="55" t="s">
        <v>17</v>
      </c>
      <c r="X6" s="64"/>
      <c r="Y6" s="64"/>
      <c r="Z6" s="8"/>
      <c r="AA6" s="55" t="s">
        <v>21</v>
      </c>
    </row>
    <row r="7" spans="1:27" ht="13.5" customHeight="1">
      <c r="A7" s="63"/>
      <c r="B7" s="9"/>
      <c r="C7" s="57"/>
      <c r="D7" s="57"/>
      <c r="E7" s="57"/>
      <c r="F7" s="9"/>
      <c r="G7" s="57"/>
      <c r="H7" s="57"/>
      <c r="I7" s="57"/>
      <c r="J7" s="58"/>
      <c r="K7" s="58"/>
      <c r="L7" s="9"/>
      <c r="M7" s="60"/>
      <c r="N7" s="60"/>
      <c r="O7" s="60"/>
      <c r="P7" s="60"/>
      <c r="Q7" s="60"/>
      <c r="R7" s="60"/>
      <c r="S7" s="60"/>
      <c r="T7" s="60"/>
      <c r="U7" s="60"/>
      <c r="V7" s="16"/>
      <c r="W7" s="65"/>
      <c r="X7" s="65"/>
      <c r="Y7" s="65"/>
      <c r="Z7" s="9"/>
      <c r="AA7" s="58"/>
    </row>
    <row r="8" spans="1:27" ht="12.75" customHeight="1">
      <c r="A8" s="63"/>
      <c r="B8" s="9"/>
      <c r="C8" s="61" t="s">
        <v>6</v>
      </c>
      <c r="D8" s="20"/>
      <c r="E8" s="61" t="s">
        <v>3</v>
      </c>
      <c r="F8" s="9"/>
      <c r="G8" s="61" t="s">
        <v>6</v>
      </c>
      <c r="H8" s="20"/>
      <c r="I8" s="61" t="s">
        <v>3</v>
      </c>
      <c r="J8" s="20"/>
      <c r="K8" s="66" t="s">
        <v>12</v>
      </c>
      <c r="L8" s="9"/>
      <c r="M8" s="61" t="s">
        <v>18</v>
      </c>
      <c r="N8" s="21"/>
      <c r="O8" s="61" t="s">
        <v>10</v>
      </c>
      <c r="P8" s="20"/>
      <c r="Q8" s="61" t="s">
        <v>7</v>
      </c>
      <c r="R8" s="20"/>
      <c r="S8" s="61" t="s">
        <v>8</v>
      </c>
      <c r="T8" s="20"/>
      <c r="U8" s="61" t="s">
        <v>9</v>
      </c>
      <c r="V8" s="10"/>
      <c r="W8" s="66" t="s">
        <v>38</v>
      </c>
      <c r="X8" s="21"/>
      <c r="Y8" s="61" t="s">
        <v>13</v>
      </c>
      <c r="Z8" s="9"/>
      <c r="AA8" s="58"/>
    </row>
    <row r="9" spans="1:27" ht="24.75" customHeight="1">
      <c r="A9" s="57"/>
      <c r="B9" s="9"/>
      <c r="C9" s="62"/>
      <c r="D9" s="22"/>
      <c r="E9" s="62"/>
      <c r="F9" s="9"/>
      <c r="G9" s="62"/>
      <c r="H9" s="22"/>
      <c r="I9" s="62"/>
      <c r="J9" s="22"/>
      <c r="K9" s="67"/>
      <c r="L9" s="9"/>
      <c r="M9" s="65"/>
      <c r="N9" s="24"/>
      <c r="O9" s="62"/>
      <c r="P9" s="22"/>
      <c r="Q9" s="62"/>
      <c r="R9" s="22"/>
      <c r="S9" s="62"/>
      <c r="T9" s="22"/>
      <c r="U9" s="62"/>
      <c r="V9" s="10"/>
      <c r="W9" s="65"/>
      <c r="X9" s="24"/>
      <c r="Y9" s="65"/>
      <c r="Z9" s="9"/>
      <c r="AA9" s="57"/>
    </row>
    <row r="10" spans="1:2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/>
    </row>
    <row r="11" spans="1:28" ht="12.75">
      <c r="A11" s="17" t="s">
        <v>11</v>
      </c>
      <c r="B11" s="19"/>
      <c r="C11" s="38">
        <f>ROUND(ROUND(Sheet1!B2/1000,0),-1)</f>
        <v>28250</v>
      </c>
      <c r="D11" s="33"/>
      <c r="E11" s="27">
        <f>ROUND(100*Sheet1!B2/Sheet1!B$13,2)</f>
        <v>15.65</v>
      </c>
      <c r="F11" s="33"/>
      <c r="G11" s="32" t="s">
        <v>24</v>
      </c>
      <c r="H11" s="35"/>
      <c r="I11" s="36" t="s">
        <v>24</v>
      </c>
      <c r="J11" s="35"/>
      <c r="K11" s="36" t="s">
        <v>24</v>
      </c>
      <c r="L11" s="35"/>
      <c r="M11" s="36" t="s">
        <v>24</v>
      </c>
      <c r="N11" s="35"/>
      <c r="O11" s="36" t="s">
        <v>24</v>
      </c>
      <c r="P11" s="35"/>
      <c r="Q11" s="36" t="s">
        <v>24</v>
      </c>
      <c r="R11" s="35"/>
      <c r="S11" s="36" t="s">
        <v>24</v>
      </c>
      <c r="T11" s="35"/>
      <c r="U11" s="36" t="s">
        <v>24</v>
      </c>
      <c r="V11" s="35"/>
      <c r="W11" s="36" t="s">
        <v>24</v>
      </c>
      <c r="X11" s="35"/>
      <c r="Y11" s="32" t="s">
        <v>24</v>
      </c>
      <c r="Z11" s="35"/>
      <c r="AA11" s="50" t="s">
        <v>24</v>
      </c>
      <c r="AB11" s="49"/>
    </row>
    <row r="12" spans="1:28" ht="12.75">
      <c r="A12" s="18">
        <v>0</v>
      </c>
      <c r="B12" s="19"/>
      <c r="C12" s="38">
        <f>ROUND(ROUND(Sheet1!B3/1000,0),-1)</f>
        <v>25630</v>
      </c>
      <c r="D12" s="33"/>
      <c r="E12" s="27">
        <f>ROUND(100*Sheet1!B3/Sheet1!B$13,2)</f>
        <v>14.19</v>
      </c>
      <c r="F12" s="33"/>
      <c r="G12" s="38">
        <f>ROUND(Sheet1!D3/1000,-1)</f>
        <v>8120</v>
      </c>
      <c r="H12" s="33"/>
      <c r="I12" s="27">
        <f>ROUND(100*Sheet1!D3/Sheet1!D$13,2)</f>
        <v>21.31</v>
      </c>
      <c r="J12" s="33"/>
      <c r="K12" s="34">
        <f>ROUND((Sheet1!D3/Sheet1!B3)*100,2)</f>
        <v>31.71</v>
      </c>
      <c r="L12" s="33"/>
      <c r="M12" s="27">
        <f>ROUND(Sheet1!F18,2)</f>
        <v>9.02</v>
      </c>
      <c r="N12" s="34"/>
      <c r="O12" s="27">
        <f>ROUND(Sheet1!G18,2)</f>
        <v>22.69</v>
      </c>
      <c r="P12" s="34"/>
      <c r="Q12" s="34">
        <f>ROUND(Sheet1!H18,2)</f>
        <v>20.25</v>
      </c>
      <c r="R12" s="34"/>
      <c r="S12" s="34">
        <f>ROUND(Sheet1!I18,2)</f>
        <v>18.59</v>
      </c>
      <c r="T12" s="34"/>
      <c r="U12" s="34">
        <f>ROUND(Sheet1!J18,2)</f>
        <v>16.75</v>
      </c>
      <c r="V12" s="33"/>
      <c r="W12" s="36">
        <f>ROUND(Sheet1!K3/1000000000,2)</f>
        <v>-68.74</v>
      </c>
      <c r="X12" s="37"/>
      <c r="Y12" s="32">
        <f>ROUND(ROUND(Sheet1!K3/Sheet1!D3,0),-1)</f>
        <v>-8460</v>
      </c>
      <c r="Z12" s="33"/>
      <c r="AA12" s="51">
        <f>ROUND(Sheet1!M3,2)</f>
        <v>-83.18</v>
      </c>
      <c r="AB12" s="51"/>
    </row>
    <row r="13" spans="1:28" ht="12.75">
      <c r="A13" s="18">
        <v>0.1</v>
      </c>
      <c r="B13" s="19"/>
      <c r="C13" s="38">
        <f>ROUND(ROUND(Sheet1!B4/1000,0),-1)</f>
        <v>22570</v>
      </c>
      <c r="D13" s="33"/>
      <c r="E13" s="27">
        <f>ROUND(100*Sheet1!B4/Sheet1!B$13,2)</f>
        <v>12.5</v>
      </c>
      <c r="F13" s="33"/>
      <c r="G13" s="38">
        <f>ROUND(Sheet1!D4/1000,-1)</f>
        <v>4910</v>
      </c>
      <c r="H13" s="33"/>
      <c r="I13" s="27">
        <f>ROUND(100*Sheet1!D4/Sheet1!D$13,2)</f>
        <v>12.87</v>
      </c>
      <c r="J13" s="33"/>
      <c r="K13" s="34">
        <f>ROUND((Sheet1!D4/Sheet1!B4)*100,2)</f>
        <v>21.74</v>
      </c>
      <c r="L13" s="33"/>
      <c r="M13" s="27">
        <f>ROUND(Sheet1!F19,2)</f>
        <v>4.55</v>
      </c>
      <c r="N13" s="34"/>
      <c r="O13" s="27">
        <f>ROUND(Sheet1!G19,2)</f>
        <v>17.19</v>
      </c>
      <c r="P13" s="34"/>
      <c r="Q13" s="34">
        <f>ROUND(Sheet1!H19,2)</f>
        <v>14.79</v>
      </c>
      <c r="R13" s="34"/>
      <c r="S13" s="34">
        <f>ROUND(Sheet1!I19,2)</f>
        <v>12.58</v>
      </c>
      <c r="T13" s="34"/>
      <c r="U13" s="34">
        <f>ROUND(Sheet1!J19,2)</f>
        <v>10.43</v>
      </c>
      <c r="V13" s="33"/>
      <c r="W13" s="36">
        <f>ROUND(Sheet1!K4/1000000000,2)</f>
        <v>55.33</v>
      </c>
      <c r="X13" s="37"/>
      <c r="Y13" s="32">
        <f>ROUND(ROUND(Sheet1!K4/Sheet1!D4,0),-1)</f>
        <v>11280</v>
      </c>
      <c r="Z13" s="33"/>
      <c r="AA13" s="51">
        <f>ROUND(Sheet1!M4,2)</f>
        <v>8.98</v>
      </c>
      <c r="AB13" s="51"/>
    </row>
    <row r="14" spans="1:28" ht="12.75">
      <c r="A14" s="18">
        <v>0.12</v>
      </c>
      <c r="B14" s="19"/>
      <c r="C14" s="38">
        <f>ROUND(ROUND(Sheet1!B5/1000,0),-1)</f>
        <v>54310</v>
      </c>
      <c r="D14" s="33"/>
      <c r="E14" s="27">
        <f>ROUND(100*Sheet1!B5/Sheet1!B$13,2)</f>
        <v>30.08</v>
      </c>
      <c r="F14" s="33"/>
      <c r="G14" s="38">
        <f>ROUND(Sheet1!D5/1000,-1)</f>
        <v>10430</v>
      </c>
      <c r="H14" s="33"/>
      <c r="I14" s="27">
        <f>ROUND(100*Sheet1!D5/Sheet1!D$13,2)</f>
        <v>27.36</v>
      </c>
      <c r="J14" s="33"/>
      <c r="K14" s="34">
        <f>ROUND((Sheet1!D5/Sheet1!B5)*100,2)</f>
        <v>19.21</v>
      </c>
      <c r="L14" s="33"/>
      <c r="M14" s="27">
        <f>ROUND(Sheet1!F20,2)</f>
        <v>7.09</v>
      </c>
      <c r="N14" s="34"/>
      <c r="O14" s="27">
        <f>ROUND(Sheet1!G20,2)</f>
        <v>12.11</v>
      </c>
      <c r="P14" s="34"/>
      <c r="Q14" s="34">
        <f>ROUND(Sheet1!H20,2)</f>
        <v>7.35</v>
      </c>
      <c r="R14" s="34"/>
      <c r="S14" s="34">
        <f>ROUND(Sheet1!I20,2)</f>
        <v>5.14</v>
      </c>
      <c r="T14" s="34"/>
      <c r="U14" s="34">
        <f>ROUND(Sheet1!J20,2)</f>
        <v>3.17</v>
      </c>
      <c r="V14" s="33"/>
      <c r="W14" s="36">
        <f>ROUND(Sheet1!K5/1000000000,2)</f>
        <v>97.49</v>
      </c>
      <c r="X14" s="37"/>
      <c r="Y14" s="32">
        <f>ROUND(ROUND(Sheet1!K5/Sheet1!D5,0),-1)</f>
        <v>9350</v>
      </c>
      <c r="Z14" s="33"/>
      <c r="AA14" s="51">
        <f>ROUND(Sheet1!M5,2)</f>
        <v>3.1</v>
      </c>
      <c r="AB14" s="51"/>
    </row>
    <row r="15" spans="1:28" ht="12.75">
      <c r="A15" s="18">
        <v>0.22</v>
      </c>
      <c r="B15" s="19"/>
      <c r="C15" s="38">
        <f>ROUND(ROUND(Sheet1!B6/1000,0),-1)</f>
        <v>34200</v>
      </c>
      <c r="D15" s="33"/>
      <c r="E15" s="27">
        <f>ROUND(100*Sheet1!B6/Sheet1!B$13,2)</f>
        <v>18.94</v>
      </c>
      <c r="F15" s="33"/>
      <c r="G15" s="38">
        <f>ROUND(Sheet1!D6/1000,-1)</f>
        <v>8250</v>
      </c>
      <c r="H15" s="33"/>
      <c r="I15" s="27">
        <f>ROUND(100*Sheet1!D6/Sheet1!D$13,2)</f>
        <v>21.63</v>
      </c>
      <c r="J15" s="33"/>
      <c r="K15" s="34">
        <f>ROUND((Sheet1!D6/Sheet1!B6)*100,2)</f>
        <v>24.11</v>
      </c>
      <c r="L15" s="33"/>
      <c r="M15" s="27">
        <f>ROUND(Sheet1!F21,2)</f>
        <v>9.53</v>
      </c>
      <c r="N15" s="34"/>
      <c r="O15" s="27">
        <f>ROUND(Sheet1!G21,2)</f>
        <v>14.59</v>
      </c>
      <c r="P15" s="34"/>
      <c r="Q15" s="34">
        <f>ROUND(Sheet1!H21,2)</f>
        <v>7.21</v>
      </c>
      <c r="R15" s="34"/>
      <c r="S15" s="34">
        <f>ROUND(Sheet1!I21,2)</f>
        <v>4.63</v>
      </c>
      <c r="T15" s="34"/>
      <c r="U15" s="34">
        <f>ROUND(Sheet1!J21,2)</f>
        <v>2.71</v>
      </c>
      <c r="V15" s="33"/>
      <c r="W15" s="36">
        <f>ROUND(Sheet1!K6/1000000000,2)</f>
        <v>139.41</v>
      </c>
      <c r="X15" s="37"/>
      <c r="Y15" s="32">
        <f>ROUND(ROUND(Sheet1!K6/Sheet1!D6,0),-1)</f>
        <v>16900</v>
      </c>
      <c r="Z15" s="33"/>
      <c r="AA15" s="51">
        <f>ROUND(Sheet1!M6,2)</f>
        <v>3.45</v>
      </c>
      <c r="AB15" s="51"/>
    </row>
    <row r="16" spans="1:28" ht="12.75">
      <c r="A16" s="18">
        <v>0.24</v>
      </c>
      <c r="B16" s="19"/>
      <c r="C16" s="38">
        <f>ROUND(ROUND(Sheet1!B7/1000,0),-1)</f>
        <v>10960</v>
      </c>
      <c r="D16" s="33"/>
      <c r="E16" s="27">
        <f>ROUND(100*Sheet1!B7/Sheet1!B$13,2)</f>
        <v>6.07</v>
      </c>
      <c r="F16" s="33"/>
      <c r="G16" s="38">
        <f>ROUND(Sheet1!D7/1000,-1)</f>
        <v>3550</v>
      </c>
      <c r="H16" s="33"/>
      <c r="I16" s="27">
        <f>ROUND(100*Sheet1!D7/Sheet1!D$13,2)</f>
        <v>9.31</v>
      </c>
      <c r="J16" s="33"/>
      <c r="K16" s="34">
        <f>ROUND((Sheet1!D7/Sheet1!B7)*100,2)</f>
        <v>32.38</v>
      </c>
      <c r="L16" s="33"/>
      <c r="M16" s="27">
        <f>ROUND(Sheet1!F22,2)</f>
        <v>12.99</v>
      </c>
      <c r="N16" s="34"/>
      <c r="O16" s="27">
        <f>ROUND(Sheet1!G22,2)</f>
        <v>19.4</v>
      </c>
      <c r="P16" s="34"/>
      <c r="Q16" s="34">
        <f>ROUND(Sheet1!H22,2)</f>
        <v>10.12</v>
      </c>
      <c r="R16" s="34"/>
      <c r="S16" s="34">
        <f>ROUND(Sheet1!I22,2)</f>
        <v>7.11</v>
      </c>
      <c r="T16" s="34"/>
      <c r="U16" s="34">
        <f>ROUND(Sheet1!J22,2)</f>
        <v>4.35</v>
      </c>
      <c r="V16" s="33"/>
      <c r="W16" s="36">
        <f>ROUND(Sheet1!K7/1000000000,2)</f>
        <v>140.11</v>
      </c>
      <c r="X16" s="37"/>
      <c r="Y16" s="32">
        <f>ROUND(ROUND(Sheet1!K7/Sheet1!D7,0),-1)</f>
        <v>39480</v>
      </c>
      <c r="Z16" s="33"/>
      <c r="AA16" s="51">
        <f>ROUND(Sheet1!M7,2)</f>
        <v>6.04</v>
      </c>
      <c r="AB16" s="51"/>
    </row>
    <row r="17" spans="1:28" ht="12.75">
      <c r="A17" s="18" t="s">
        <v>1</v>
      </c>
      <c r="B17" s="19"/>
      <c r="C17" s="38">
        <f>ROUND(ROUND(Sheet1!B8/1000,0),-1)</f>
        <v>90</v>
      </c>
      <c r="D17" s="33"/>
      <c r="E17" s="27">
        <f>ROUND(100*Sheet1!B8/Sheet1!B$13,2)</f>
        <v>0.05</v>
      </c>
      <c r="F17" s="33"/>
      <c r="G17" s="38">
        <f>ROUND(Sheet1!D8/1000,-1)</f>
        <v>70</v>
      </c>
      <c r="H17" s="32"/>
      <c r="I17" s="27">
        <f>ROUND(100*Sheet1!D8/Sheet1!D$13,2)</f>
        <v>0.18</v>
      </c>
      <c r="J17" s="32"/>
      <c r="K17" s="34">
        <f>ROUND((Sheet1!D8/Sheet1!B8)*100,2)</f>
        <v>73.8</v>
      </c>
      <c r="L17" s="32"/>
      <c r="M17" s="27">
        <f>ROUND(Sheet1!F23,2)</f>
        <v>41.48</v>
      </c>
      <c r="N17" s="32"/>
      <c r="O17" s="27">
        <f>ROUND(Sheet1!G23,2)</f>
        <v>32.31</v>
      </c>
      <c r="P17" s="32"/>
      <c r="Q17" s="34">
        <f>ROUND(Sheet1!H23,2)</f>
        <v>17.4</v>
      </c>
      <c r="R17" s="32"/>
      <c r="S17" s="34">
        <f>ROUND(Sheet1!I23,2)</f>
        <v>14.8</v>
      </c>
      <c r="T17" s="32"/>
      <c r="U17" s="34">
        <f>ROUND(Sheet1!J23,2)</f>
        <v>4.13</v>
      </c>
      <c r="V17" s="32"/>
      <c r="W17" s="36">
        <f>ROUND(Sheet1!K8/1000000000,2)</f>
        <v>-25.95</v>
      </c>
      <c r="X17" s="32"/>
      <c r="Y17" s="32">
        <f>ROUND(ROUND(Sheet1!K8/Sheet1!D8,0),-1)</f>
        <v>-380970</v>
      </c>
      <c r="Z17" s="32"/>
      <c r="AA17" s="51">
        <f>ROUND(Sheet1!M8,2)</f>
        <v>-8.86</v>
      </c>
      <c r="AB17" s="32"/>
    </row>
    <row r="18" spans="1:28" ht="12.75">
      <c r="A18" s="18" t="s">
        <v>2</v>
      </c>
      <c r="B18" s="19"/>
      <c r="C18" s="38">
        <f>ROUND(ROUND(Sheet1!B9/1000,0),-1)</f>
        <v>100</v>
      </c>
      <c r="D18" s="33"/>
      <c r="E18" s="27">
        <f>ROUND(100*Sheet1!B9/Sheet1!B$13,2)</f>
        <v>0.05</v>
      </c>
      <c r="F18" s="33"/>
      <c r="G18" s="38">
        <f>ROUND(Sheet1!D9/1000,-1)</f>
        <v>70</v>
      </c>
      <c r="H18" s="32"/>
      <c r="I18" s="27">
        <f>ROUND(100*Sheet1!D9/Sheet1!D$13,2)</f>
        <v>0.18</v>
      </c>
      <c r="J18" s="32"/>
      <c r="K18" s="34">
        <f>ROUND((Sheet1!D9/Sheet1!B9)*100,2)</f>
        <v>71.23</v>
      </c>
      <c r="L18" s="32"/>
      <c r="M18" s="27">
        <f>ROUND(Sheet1!F24,2)</f>
        <v>26.09</v>
      </c>
      <c r="N18" s="32"/>
      <c r="O18" s="27">
        <f>ROUND(Sheet1!G24,2)</f>
        <v>45.14</v>
      </c>
      <c r="P18" s="32"/>
      <c r="Q18" s="34">
        <f>ROUND(Sheet1!H24,2)</f>
        <v>24.58</v>
      </c>
      <c r="R18" s="32"/>
      <c r="S18" s="34">
        <f>ROUND(Sheet1!I24,2)</f>
        <v>14.59</v>
      </c>
      <c r="T18" s="32"/>
      <c r="U18" s="34">
        <f>ROUND(Sheet1!J24,2)</f>
        <v>8.08</v>
      </c>
      <c r="V18" s="32"/>
      <c r="W18" s="36">
        <f>ROUND(Sheet1!K9/1000000000,2)</f>
        <v>-0.37</v>
      </c>
      <c r="X18" s="32"/>
      <c r="Y18" s="32">
        <f>ROUND(ROUND(Sheet1!K9/Sheet1!D9,0),-1)</f>
        <v>-5500</v>
      </c>
      <c r="Z18" s="32"/>
      <c r="AA18" s="54" t="s">
        <v>35</v>
      </c>
      <c r="AB18" s="32"/>
    </row>
    <row r="19" spans="1:28" ht="12.75">
      <c r="A19" s="18">
        <v>0.33</v>
      </c>
      <c r="B19" s="19"/>
      <c r="C19" s="38">
        <f>ROUND(ROUND(Sheet1!B10/1000,0),-1)</f>
        <v>1580</v>
      </c>
      <c r="D19" s="33"/>
      <c r="E19" s="27">
        <f>ROUND(100*Sheet1!B10/Sheet1!B$13,2)</f>
        <v>0.87</v>
      </c>
      <c r="F19" s="33"/>
      <c r="G19" s="38">
        <f>ROUND(Sheet1!D10/1000,-1)</f>
        <v>670</v>
      </c>
      <c r="H19" s="33"/>
      <c r="I19" s="27">
        <f>ROUND(100*Sheet1!D10/Sheet1!D$13,2)</f>
        <v>1.76</v>
      </c>
      <c r="J19" s="33"/>
      <c r="K19" s="34">
        <f>ROUND((Sheet1!D10/Sheet1!B10)*100,2)</f>
        <v>42.52</v>
      </c>
      <c r="L19" s="33"/>
      <c r="M19" s="27">
        <f>ROUND(Sheet1!F25,2)</f>
        <v>14.24</v>
      </c>
      <c r="N19" s="34"/>
      <c r="O19" s="27">
        <f>ROUND(Sheet1!G25,2)</f>
        <v>28.29</v>
      </c>
      <c r="P19" s="34"/>
      <c r="Q19" s="34">
        <f>ROUND(Sheet1!H25,2)</f>
        <v>16.75</v>
      </c>
      <c r="R19" s="34"/>
      <c r="S19" s="34">
        <f>ROUND(Sheet1!I25,2)</f>
        <v>12.13</v>
      </c>
      <c r="T19" s="34"/>
      <c r="U19" s="34">
        <f>ROUND(Sheet1!J25,2)</f>
        <v>7.65</v>
      </c>
      <c r="V19" s="33"/>
      <c r="W19" s="36">
        <f>ROUND(Sheet1!K10/1000000000,2)</f>
        <v>52</v>
      </c>
      <c r="X19" s="37"/>
      <c r="Y19" s="32">
        <f>ROUND(ROUND(Sheet1!K10/Sheet1!D10,0),-1)</f>
        <v>77620</v>
      </c>
      <c r="Z19" s="33"/>
      <c r="AA19" s="51">
        <f>ROUND(Sheet1!M10,2)</f>
        <v>9.63</v>
      </c>
      <c r="AB19" s="51"/>
    </row>
    <row r="20" spans="1:28" ht="12.75">
      <c r="A20" s="18">
        <v>0.35</v>
      </c>
      <c r="B20" s="19"/>
      <c r="C20" s="38">
        <f>ROUND(ROUND(Sheet1!B11/1000,0),-1)</f>
        <v>1690</v>
      </c>
      <c r="D20" s="33"/>
      <c r="E20" s="27">
        <f>ROUND(100*Sheet1!B11/Sheet1!B$13,2)</f>
        <v>0.93</v>
      </c>
      <c r="F20" s="33"/>
      <c r="G20" s="38">
        <f>ROUND(Sheet1!D11/1000,-1)</f>
        <v>890</v>
      </c>
      <c r="H20" s="33"/>
      <c r="I20" s="27">
        <f>ROUND(100*Sheet1!D11/Sheet1!D$13,2)</f>
        <v>2.33</v>
      </c>
      <c r="J20" s="33"/>
      <c r="K20" s="34">
        <f>ROUND((Sheet1!D11/Sheet1!B11)*100,2)</f>
        <v>52.7</v>
      </c>
      <c r="L20" s="33"/>
      <c r="M20" s="27">
        <f>ROUND(Sheet1!F26,2)</f>
        <v>15.25</v>
      </c>
      <c r="N20" s="34"/>
      <c r="O20" s="27">
        <f>ROUND(Sheet1!G26,2)</f>
        <v>37.44</v>
      </c>
      <c r="P20" s="34"/>
      <c r="Q20" s="34">
        <f>ROUND(Sheet1!H26,2)</f>
        <v>24.98</v>
      </c>
      <c r="R20" s="34"/>
      <c r="S20" s="34">
        <f>ROUND(Sheet1!I26,2)</f>
        <v>20.68</v>
      </c>
      <c r="T20" s="34"/>
      <c r="U20" s="34">
        <f>ROUND(Sheet1!J26,2)</f>
        <v>15.2</v>
      </c>
      <c r="V20" s="33"/>
      <c r="W20" s="36">
        <f>ROUND(Sheet1!K11/1000000000,2)</f>
        <v>134.51</v>
      </c>
      <c r="X20" s="37"/>
      <c r="Y20" s="32">
        <f>ROUND(ROUND(Sheet1!K11/Sheet1!D11,0),-1)</f>
        <v>151260</v>
      </c>
      <c r="Z20" s="33"/>
      <c r="AA20" s="51">
        <f>ROUND(Sheet1!M11,2)</f>
        <v>16.68</v>
      </c>
      <c r="AB20" s="51"/>
    </row>
    <row r="21" spans="1:28" ht="12.75">
      <c r="A21" s="26">
        <v>0.37</v>
      </c>
      <c r="B21" s="19"/>
      <c r="C21" s="38">
        <f>ROUND(ROUND(Sheet1!B12/1000,0),-1)</f>
        <v>1160</v>
      </c>
      <c r="D21" s="33"/>
      <c r="E21" s="27">
        <f>ROUND(100*Sheet1!B12/Sheet1!B$13,2)</f>
        <v>0.64</v>
      </c>
      <c r="F21" s="33"/>
      <c r="G21" s="38">
        <f>ROUND(Sheet1!D12/1000,-1)</f>
        <v>850</v>
      </c>
      <c r="H21" s="33"/>
      <c r="I21" s="27">
        <f>ROUND(100*Sheet1!D12/Sheet1!D$13,2)</f>
        <v>2.24</v>
      </c>
      <c r="J21" s="33"/>
      <c r="K21" s="34">
        <f>ROUND((Sheet1!D12/Sheet1!B12)*100,2)</f>
        <v>73.56</v>
      </c>
      <c r="L21" s="33"/>
      <c r="M21" s="27">
        <f>ROUND(Sheet1!F27,2)</f>
        <v>15.73</v>
      </c>
      <c r="N21" s="34"/>
      <c r="O21" s="27">
        <f>ROUND(Sheet1!G27,2)</f>
        <v>57.83</v>
      </c>
      <c r="P21" s="34"/>
      <c r="Q21" s="34">
        <f>ROUND(Sheet1!H27,2)</f>
        <v>43.09</v>
      </c>
      <c r="R21" s="34"/>
      <c r="S21" s="34">
        <f>ROUND(Sheet1!I27,2)</f>
        <v>36.98</v>
      </c>
      <c r="T21" s="34"/>
      <c r="U21" s="34">
        <f>ROUND(Sheet1!J27,2)</f>
        <v>29.88</v>
      </c>
      <c r="V21" s="33"/>
      <c r="W21" s="36">
        <f>ROUND(Sheet1!K12/1000000000,2)</f>
        <v>742.41</v>
      </c>
      <c r="X21" s="37"/>
      <c r="Y21" s="32">
        <f>ROUND(ROUND(Sheet1!K12/Sheet1!D12,0),-1)</f>
        <v>871060</v>
      </c>
      <c r="Z21" s="33"/>
      <c r="AA21" s="51">
        <f>ROUND(Sheet1!M12,2)</f>
        <v>29.89</v>
      </c>
      <c r="AB21" s="51"/>
    </row>
    <row r="22" spans="1:28" s="43" customFormat="1" ht="12.75">
      <c r="A22" s="17" t="s">
        <v>0</v>
      </c>
      <c r="B22" s="17"/>
      <c r="C22" s="45">
        <f>ROUND(ROUND(Sheet1!B13/1000,0),-1)</f>
        <v>180540</v>
      </c>
      <c r="D22" s="39"/>
      <c r="E22" s="40">
        <f>ROUND(100*Sheet1!B13/Sheet1!B$13,2)</f>
        <v>100</v>
      </c>
      <c r="F22" s="39"/>
      <c r="G22" s="45">
        <f>ROUND(Sheet1!D13/1000,-1)</f>
        <v>38130</v>
      </c>
      <c r="H22" s="39"/>
      <c r="I22" s="40">
        <f>ROUND(100*Sheet1!D13/Sheet1!D$13,2)</f>
        <v>100</v>
      </c>
      <c r="J22" s="39"/>
      <c r="K22" s="41">
        <f>ROUND((Sheet1!D13/Sheet1!B13)*100,2)</f>
        <v>21.12</v>
      </c>
      <c r="L22" s="39"/>
      <c r="M22" s="40">
        <f>ROUND(Sheet1!F28,2)</f>
        <v>6.98</v>
      </c>
      <c r="N22" s="41"/>
      <c r="O22" s="40">
        <f>ROUND(Sheet1!G28,2)</f>
        <v>14.14</v>
      </c>
      <c r="P22" s="41"/>
      <c r="Q22" s="41">
        <f>ROUND(Sheet1!H28,2)</f>
        <v>9.75</v>
      </c>
      <c r="R22" s="41"/>
      <c r="S22" s="41">
        <f>ROUND(Sheet1!I28,2)</f>
        <v>7.78</v>
      </c>
      <c r="T22" s="41"/>
      <c r="U22" s="41">
        <f>ROUND(Sheet1!J28,2)</f>
        <v>5.96</v>
      </c>
      <c r="V22" s="39"/>
      <c r="W22" s="46">
        <f>ROUND(Sheet1!K13/1000000000,2)</f>
        <v>1268.06</v>
      </c>
      <c r="X22" s="42"/>
      <c r="Y22" s="47">
        <f>ROUND(ROUND(Sheet1!K13/Sheet1!D13,0),-1)</f>
        <v>33260</v>
      </c>
      <c r="Z22" s="39"/>
      <c r="AA22" s="52">
        <f>ROUND(Sheet1!M13,2)</f>
        <v>8.62</v>
      </c>
      <c r="AB22" s="52"/>
    </row>
    <row r="23" spans="1:28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3"/>
      <c r="AB23" s="48"/>
    </row>
    <row r="24" spans="1:20" ht="12.75">
      <c r="A24" s="5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5" t="s">
        <v>43</v>
      </c>
      <c r="B25" s="13"/>
      <c r="C25" s="13"/>
      <c r="D25" s="23"/>
      <c r="E25" s="13"/>
      <c r="F25" s="13"/>
      <c r="G25" s="13"/>
      <c r="H25" s="23"/>
      <c r="I25" s="13"/>
      <c r="J25" s="23"/>
      <c r="K25" s="13"/>
      <c r="L25" s="13"/>
      <c r="M25" s="13"/>
      <c r="N25" s="23"/>
      <c r="O25" s="13"/>
      <c r="P25" s="23"/>
      <c r="Q25" s="13"/>
      <c r="R25" s="23"/>
      <c r="S25" s="13"/>
      <c r="T25" s="23"/>
    </row>
    <row r="26" spans="1:20" ht="12.75">
      <c r="A26" s="30" t="s">
        <v>23</v>
      </c>
      <c r="B26" s="31"/>
      <c r="C26" s="31"/>
      <c r="D26" s="31"/>
      <c r="E26" s="31"/>
      <c r="F26" s="31"/>
      <c r="G26" s="31"/>
      <c r="H26" s="31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 t="s">
        <v>14</v>
      </c>
      <c r="B27" s="13"/>
      <c r="C27" s="13"/>
      <c r="D27" s="23"/>
      <c r="E27" s="13"/>
      <c r="F27" s="13"/>
      <c r="G27" s="13"/>
      <c r="H27" s="23"/>
      <c r="I27" s="13"/>
      <c r="J27" s="23"/>
      <c r="K27" s="13"/>
      <c r="L27" s="13"/>
      <c r="M27" s="13"/>
      <c r="N27" s="23"/>
      <c r="O27" s="13"/>
      <c r="P27" s="23"/>
      <c r="Q27" s="13"/>
      <c r="R27" s="23"/>
      <c r="S27" s="13"/>
      <c r="T27" s="23"/>
    </row>
    <row r="28" spans="1:27" ht="12.75" customHeight="1">
      <c r="A28" s="72" t="s">
        <v>20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12.75">
      <c r="AA30" s="16"/>
    </row>
    <row r="32" spans="3:10" ht="25.5" customHeight="1">
      <c r="C32" s="28"/>
      <c r="D32" s="28"/>
      <c r="E32" s="28"/>
      <c r="F32" s="28"/>
      <c r="G32" s="28"/>
      <c r="H32" s="28"/>
      <c r="I32" s="28"/>
      <c r="J32" s="28"/>
    </row>
    <row r="33" spans="3:10" ht="12.75">
      <c r="C33" s="28"/>
      <c r="D33" s="28"/>
      <c r="E33" s="28"/>
      <c r="F33" s="28"/>
      <c r="G33" s="28"/>
      <c r="H33" s="28"/>
      <c r="I33" s="28"/>
      <c r="J33" s="28"/>
    </row>
    <row r="34" spans="3:10" ht="12.75">
      <c r="C34" s="28"/>
      <c r="D34" s="28"/>
      <c r="E34" s="28"/>
      <c r="F34" s="28"/>
      <c r="G34" s="28"/>
      <c r="H34" s="28"/>
      <c r="I34" s="28"/>
      <c r="J34" s="28"/>
    </row>
    <row r="35" spans="3:10" ht="12.75">
      <c r="C35" s="28"/>
      <c r="D35" s="28"/>
      <c r="E35" s="28"/>
      <c r="F35" s="28"/>
      <c r="G35" s="28"/>
      <c r="H35" s="28"/>
      <c r="I35" s="28"/>
      <c r="J35" s="28"/>
    </row>
    <row r="36" spans="3:10" ht="12.75">
      <c r="C36" s="28"/>
      <c r="D36" s="28"/>
      <c r="E36" s="28"/>
      <c r="F36" s="28"/>
      <c r="G36" s="28"/>
      <c r="H36" s="28"/>
      <c r="I36" s="28"/>
      <c r="J36" s="28"/>
    </row>
    <row r="37" spans="3:10" ht="12.75">
      <c r="C37" s="28"/>
      <c r="D37" s="28"/>
      <c r="E37" s="28"/>
      <c r="F37" s="28"/>
      <c r="G37" s="28"/>
      <c r="H37" s="28"/>
      <c r="I37" s="28"/>
      <c r="J37" s="28"/>
    </row>
    <row r="38" spans="3:10" ht="12.75">
      <c r="C38" s="28"/>
      <c r="D38" s="28"/>
      <c r="E38" s="28"/>
      <c r="F38" s="28"/>
      <c r="G38" s="28"/>
      <c r="H38" s="28"/>
      <c r="I38" s="28"/>
      <c r="J38" s="28"/>
    </row>
    <row r="39" spans="3:10" ht="12.75">
      <c r="C39" s="28"/>
      <c r="D39" s="28"/>
      <c r="E39" s="28"/>
      <c r="F39" s="28"/>
      <c r="G39" s="28"/>
      <c r="H39" s="28"/>
      <c r="I39" s="28"/>
      <c r="J39" s="28"/>
    </row>
    <row r="40" spans="3:10" ht="12.75">
      <c r="C40" s="28"/>
      <c r="D40" s="28"/>
      <c r="E40" s="28"/>
      <c r="F40" s="28"/>
      <c r="G40" s="28"/>
      <c r="H40" s="28"/>
      <c r="I40" s="28"/>
      <c r="J40" s="28"/>
    </row>
    <row r="41" spans="3:10" ht="12.75">
      <c r="C41" s="28"/>
      <c r="D41" s="28"/>
      <c r="E41" s="28"/>
      <c r="F41" s="28"/>
      <c r="G41" s="28"/>
      <c r="H41" s="28"/>
      <c r="I41" s="28"/>
      <c r="J41" s="28"/>
    </row>
  </sheetData>
  <sheetProtection/>
  <mergeCells count="21">
    <mergeCell ref="E8:E9"/>
    <mergeCell ref="A28:AA29"/>
    <mergeCell ref="M8:M9"/>
    <mergeCell ref="A4:AA4"/>
    <mergeCell ref="C8:C9"/>
    <mergeCell ref="A3:AA3"/>
    <mergeCell ref="O8:O9"/>
    <mergeCell ref="Q8:Q9"/>
    <mergeCell ref="S8:S9"/>
    <mergeCell ref="I8:I9"/>
    <mergeCell ref="AA6:AA9"/>
    <mergeCell ref="G8:G9"/>
    <mergeCell ref="G6:K7"/>
    <mergeCell ref="M6:U7"/>
    <mergeCell ref="U8:U9"/>
    <mergeCell ref="C6:E7"/>
    <mergeCell ref="A6:A9"/>
    <mergeCell ref="W6:Y7"/>
    <mergeCell ref="K8:K9"/>
    <mergeCell ref="Y8:Y9"/>
    <mergeCell ref="W8:W9"/>
  </mergeCells>
  <hyperlinks>
    <hyperlink ref="AA1" r:id="rId1" display="http://www.taxpolicycenter.org"/>
  </hyperlinks>
  <printOptions horizontalCentered="1"/>
  <pageMargins left="0.5" right="0.5" top="0.3" bottom="0.1" header="0" footer="0"/>
  <pageSetup fitToHeight="1" fitToWidth="1" horizontalDpi="600" verticalDpi="600" orientation="landscape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A1" sqref="A1:L13"/>
    </sheetView>
  </sheetViews>
  <sheetFormatPr defaultColWidth="9.33203125" defaultRowHeight="12.75"/>
  <cols>
    <col min="1" max="1" width="11.33203125" style="0" bestFit="1" customWidth="1"/>
    <col min="2" max="2" width="16.83203125" style="0" bestFit="1" customWidth="1"/>
    <col min="3" max="3" width="18" style="0" bestFit="1" customWidth="1"/>
    <col min="4" max="4" width="16.83203125" style="0" bestFit="1" customWidth="1"/>
    <col min="5" max="5" width="22.16015625" style="0" bestFit="1" customWidth="1"/>
    <col min="6" max="7" width="15.66015625" style="0" bestFit="1" customWidth="1"/>
    <col min="8" max="10" width="15.5" style="0" bestFit="1" customWidth="1"/>
    <col min="11" max="11" width="14.83203125" style="0" bestFit="1" customWidth="1"/>
    <col min="12" max="12" width="12.5" style="0" bestFit="1" customWidth="1"/>
  </cols>
  <sheetData>
    <row r="1" spans="1:14" ht="12.75">
      <c r="A1" t="s">
        <v>25</v>
      </c>
      <c r="B1" t="s">
        <v>26</v>
      </c>
      <c r="C1" t="s">
        <v>39</v>
      </c>
      <c r="D1" t="s">
        <v>27</v>
      </c>
      <c r="E1" t="s">
        <v>40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36</v>
      </c>
      <c r="N1" t="s">
        <v>37</v>
      </c>
    </row>
    <row r="2" spans="1:13" ht="12.75">
      <c r="A2">
        <v>-1</v>
      </c>
      <c r="B2">
        <v>28252544.875</v>
      </c>
      <c r="C2">
        <v>15.649324471</v>
      </c>
      <c r="D2">
        <v>323558.32247</v>
      </c>
      <c r="E2">
        <v>0.8485282623</v>
      </c>
      <c r="F2">
        <v>0</v>
      </c>
      <c r="G2">
        <v>323558.32247</v>
      </c>
      <c r="H2">
        <v>289107.16635</v>
      </c>
      <c r="I2">
        <v>281730.05509</v>
      </c>
      <c r="J2">
        <v>255231.98803</v>
      </c>
      <c r="K2">
        <v>1874004425.6</v>
      </c>
      <c r="L2">
        <v>72043626258</v>
      </c>
      <c r="M2" s="44">
        <f>K2/L2*100</f>
        <v>2.6012077999639884</v>
      </c>
    </row>
    <row r="3" spans="1:13" ht="12.75">
      <c r="A3">
        <v>0</v>
      </c>
      <c r="B3">
        <v>25625976.196</v>
      </c>
      <c r="C3">
        <v>14.19444578</v>
      </c>
      <c r="D3">
        <v>8124992.6941</v>
      </c>
      <c r="E3">
        <v>21.307706998</v>
      </c>
      <c r="F3">
        <v>2310376.3388</v>
      </c>
      <c r="G3">
        <v>5814616.3553</v>
      </c>
      <c r="H3">
        <v>5188164.6751</v>
      </c>
      <c r="I3">
        <v>4764340.1872</v>
      </c>
      <c r="J3">
        <v>4292767.1302</v>
      </c>
      <c r="K3">
        <v>-68743910864</v>
      </c>
      <c r="L3">
        <v>82648557217</v>
      </c>
      <c r="M3" s="44">
        <f aca="true" t="shared" si="0" ref="M3:M13">K3/L3*100</f>
        <v>-83.17617775650662</v>
      </c>
    </row>
    <row r="4" spans="1:13" ht="12.75">
      <c r="A4">
        <v>0.1</v>
      </c>
      <c r="B4">
        <v>22573711.731</v>
      </c>
      <c r="C4">
        <v>12.503770579</v>
      </c>
      <c r="D4">
        <v>4907342.5423</v>
      </c>
      <c r="E4">
        <v>12.869453668</v>
      </c>
      <c r="F4">
        <v>1026097.4065</v>
      </c>
      <c r="G4">
        <v>3881245.1358</v>
      </c>
      <c r="H4">
        <v>3339285.9189</v>
      </c>
      <c r="I4">
        <v>2840076.863</v>
      </c>
      <c r="J4">
        <v>2354677.8363</v>
      </c>
      <c r="K4">
        <v>55328538042</v>
      </c>
      <c r="L4">
        <v>615875133941</v>
      </c>
      <c r="M4" s="44">
        <f t="shared" si="0"/>
        <v>8.983726569369887</v>
      </c>
    </row>
    <row r="5" spans="1:13" ht="12.75">
      <c r="A5">
        <v>0.12</v>
      </c>
      <c r="B5">
        <v>54313919.959</v>
      </c>
      <c r="C5">
        <v>30.084941392</v>
      </c>
      <c r="D5">
        <v>10432138.157</v>
      </c>
      <c r="E5">
        <v>27.358171457</v>
      </c>
      <c r="F5">
        <v>3852504.4403</v>
      </c>
      <c r="G5">
        <v>6579633.7168</v>
      </c>
      <c r="H5">
        <v>3991147.3006</v>
      </c>
      <c r="I5">
        <v>2794056.3869</v>
      </c>
      <c r="J5">
        <v>1719059.5593</v>
      </c>
      <c r="K5">
        <v>97489143561</v>
      </c>
      <c r="L5" s="44">
        <v>3143883800000</v>
      </c>
      <c r="M5" s="44">
        <f t="shared" si="0"/>
        <v>3.100914339168642</v>
      </c>
    </row>
    <row r="6" spans="1:13" ht="12.75">
      <c r="A6">
        <v>0.22</v>
      </c>
      <c r="B6">
        <v>34200989.196</v>
      </c>
      <c r="C6">
        <v>18.944218283</v>
      </c>
      <c r="D6">
        <v>8247468.313</v>
      </c>
      <c r="E6">
        <v>21.628898007</v>
      </c>
      <c r="F6">
        <v>3258472.6647</v>
      </c>
      <c r="G6">
        <v>4988995.6484</v>
      </c>
      <c r="H6">
        <v>2466540.3334</v>
      </c>
      <c r="I6">
        <v>1584451.2078</v>
      </c>
      <c r="J6">
        <v>927814.78704</v>
      </c>
      <c r="K6">
        <v>139412631970</v>
      </c>
      <c r="L6" s="44">
        <v>4036360200000</v>
      </c>
      <c r="M6" s="44">
        <f t="shared" si="0"/>
        <v>3.453919498314348</v>
      </c>
    </row>
    <row r="7" spans="1:13" ht="12.75">
      <c r="A7">
        <v>0.24</v>
      </c>
      <c r="B7">
        <v>10959046.765</v>
      </c>
      <c r="C7">
        <v>6.070309046</v>
      </c>
      <c r="D7">
        <v>3548863.7139</v>
      </c>
      <c r="E7">
        <v>9.306857377</v>
      </c>
      <c r="F7">
        <v>1423097.3101</v>
      </c>
      <c r="G7">
        <v>2125766.4039</v>
      </c>
      <c r="H7">
        <v>1109153.5766</v>
      </c>
      <c r="I7">
        <v>778701.57468</v>
      </c>
      <c r="J7">
        <v>476874.81912</v>
      </c>
      <c r="K7">
        <v>140105792498</v>
      </c>
      <c r="L7" s="44">
        <v>2319205500000</v>
      </c>
      <c r="M7" s="44">
        <f t="shared" si="0"/>
        <v>6.041111600416609</v>
      </c>
    </row>
    <row r="8" spans="1:13" ht="12.75">
      <c r="A8">
        <v>0.266</v>
      </c>
      <c r="B8">
        <v>92314.071824</v>
      </c>
      <c r="C8">
        <v>0.0511335481</v>
      </c>
      <c r="D8">
        <v>68123.481653</v>
      </c>
      <c r="E8">
        <v>0.1786531067</v>
      </c>
      <c r="F8">
        <v>38292.370473</v>
      </c>
      <c r="G8">
        <v>29831.11118</v>
      </c>
      <c r="H8">
        <v>16063.725212</v>
      </c>
      <c r="I8">
        <v>13661.894393</v>
      </c>
      <c r="J8">
        <v>3814.348465</v>
      </c>
      <c r="K8">
        <v>-25952908302</v>
      </c>
      <c r="L8">
        <v>292939084205</v>
      </c>
      <c r="M8" s="44">
        <f t="shared" si="0"/>
        <v>-8.859489805681937</v>
      </c>
    </row>
    <row r="9" spans="1:13" ht="12.75">
      <c r="A9">
        <v>0.288</v>
      </c>
      <c r="B9">
        <v>95093.18351</v>
      </c>
      <c r="C9">
        <v>0.0526729217</v>
      </c>
      <c r="D9">
        <v>67733.267273</v>
      </c>
      <c r="E9">
        <v>0.1776297736</v>
      </c>
      <c r="F9">
        <v>24805.710325</v>
      </c>
      <c r="G9">
        <v>42927.556948</v>
      </c>
      <c r="H9">
        <v>23370.450509</v>
      </c>
      <c r="I9">
        <v>13873.129465</v>
      </c>
      <c r="J9">
        <v>7685.748972</v>
      </c>
      <c r="K9">
        <v>-372679399.7</v>
      </c>
      <c r="L9">
        <v>314336039403</v>
      </c>
      <c r="M9" s="44">
        <f t="shared" si="0"/>
        <v>-0.11856082439920287</v>
      </c>
    </row>
    <row r="10" spans="1:13" ht="12.75">
      <c r="A10">
        <v>0.32</v>
      </c>
      <c r="B10">
        <v>1575437.0465</v>
      </c>
      <c r="C10">
        <v>0.8726479555</v>
      </c>
      <c r="D10">
        <v>669929.19436</v>
      </c>
      <c r="E10">
        <v>1.7568821931</v>
      </c>
      <c r="F10">
        <v>224269.05291</v>
      </c>
      <c r="G10">
        <v>445660.14145</v>
      </c>
      <c r="H10">
        <v>263835.42128</v>
      </c>
      <c r="I10">
        <v>191032.30532</v>
      </c>
      <c r="J10">
        <v>120541.78357</v>
      </c>
      <c r="K10">
        <v>51999554910</v>
      </c>
      <c r="L10">
        <v>539793603663</v>
      </c>
      <c r="M10" s="44">
        <f t="shared" si="0"/>
        <v>9.633229174472394</v>
      </c>
    </row>
    <row r="11" spans="1:13" ht="12.75">
      <c r="A11">
        <v>0.35</v>
      </c>
      <c r="B11">
        <v>1687538.8403</v>
      </c>
      <c r="C11">
        <v>0.9347420909</v>
      </c>
      <c r="D11">
        <v>889255.46493</v>
      </c>
      <c r="E11">
        <v>2.3320630069</v>
      </c>
      <c r="F11">
        <v>257422.51252</v>
      </c>
      <c r="G11">
        <v>631832.95241</v>
      </c>
      <c r="H11">
        <v>421622.19352</v>
      </c>
      <c r="I11">
        <v>348962.97642</v>
      </c>
      <c r="J11">
        <v>256444.14006</v>
      </c>
      <c r="K11">
        <v>134511183197</v>
      </c>
      <c r="L11">
        <v>806601807194</v>
      </c>
      <c r="M11" s="44">
        <f t="shared" si="0"/>
        <v>16.676280910519708</v>
      </c>
    </row>
    <row r="12" spans="1:13" ht="12.75">
      <c r="A12">
        <v>0.37</v>
      </c>
      <c r="B12">
        <v>1158664.1917</v>
      </c>
      <c r="C12">
        <v>0.6417939329</v>
      </c>
      <c r="D12">
        <v>852303.2245</v>
      </c>
      <c r="E12">
        <v>2.2351561491</v>
      </c>
      <c r="F12">
        <v>182277.20464</v>
      </c>
      <c r="G12">
        <v>670026.01986</v>
      </c>
      <c r="H12">
        <v>499241.68698</v>
      </c>
      <c r="I12">
        <v>428458.3896</v>
      </c>
      <c r="J12">
        <v>346172.79176</v>
      </c>
      <c r="K12">
        <v>742406033157</v>
      </c>
      <c r="L12" s="44">
        <v>2483581200000</v>
      </c>
      <c r="M12" s="44">
        <f t="shared" si="0"/>
        <v>29.892561320604294</v>
      </c>
    </row>
    <row r="13" spans="2:14" ht="12.75">
      <c r="B13">
        <v>180535236.06</v>
      </c>
      <c r="C13">
        <v>100</v>
      </c>
      <c r="D13">
        <v>38131708.376</v>
      </c>
      <c r="E13">
        <v>100</v>
      </c>
      <c r="F13">
        <v>12597615.011</v>
      </c>
      <c r="G13">
        <v>25534093.364</v>
      </c>
      <c r="H13">
        <v>17607532.448</v>
      </c>
      <c r="I13">
        <v>14039344.97</v>
      </c>
      <c r="J13">
        <v>10761084.933</v>
      </c>
      <c r="K13" s="44">
        <v>1268057400000</v>
      </c>
      <c r="L13" s="44">
        <v>14707269000000</v>
      </c>
      <c r="M13" s="44">
        <f t="shared" si="0"/>
        <v>8.621977336512986</v>
      </c>
      <c r="N13">
        <v>100</v>
      </c>
    </row>
    <row r="18" spans="6:10" ht="12.75">
      <c r="F18">
        <f>F3/$B3*100</f>
        <v>9.01575932611937</v>
      </c>
      <c r="G18">
        <f>G3/$B3*100</f>
        <v>22.69032137869391</v>
      </c>
      <c r="H18">
        <f>H3/$B3*100</f>
        <v>20.245725022993774</v>
      </c>
      <c r="I18">
        <f>I3/$B3*100</f>
        <v>18.59183880746628</v>
      </c>
      <c r="J18">
        <f>J3/$B3*100</f>
        <v>16.751623810803604</v>
      </c>
    </row>
    <row r="19" spans="6:10" ht="12.75">
      <c r="F19">
        <f aca="true" t="shared" si="1" ref="F19:J28">F4/$B4*100</f>
        <v>4.545541374531164</v>
      </c>
      <c r="G19">
        <f t="shared" si="1"/>
        <v>17.19365065900956</v>
      </c>
      <c r="H19">
        <f t="shared" si="1"/>
        <v>14.792808372378696</v>
      </c>
      <c r="I19">
        <f t="shared" si="1"/>
        <v>12.58134637689992</v>
      </c>
      <c r="J19">
        <f t="shared" si="1"/>
        <v>10.431061866827914</v>
      </c>
    </row>
    <row r="20" spans="6:10" ht="12.75">
      <c r="F20">
        <f t="shared" si="1"/>
        <v>7.093033320386641</v>
      </c>
      <c r="G20">
        <f t="shared" si="1"/>
        <v>12.114083685668009</v>
      </c>
      <c r="H20">
        <f t="shared" si="1"/>
        <v>7.348295434416816</v>
      </c>
      <c r="I20">
        <f t="shared" si="1"/>
        <v>5.144273123739093</v>
      </c>
      <c r="J20">
        <f t="shared" si="1"/>
        <v>3.165044173938593</v>
      </c>
    </row>
    <row r="21" spans="6:10" ht="12.75">
      <c r="F21">
        <f t="shared" si="1"/>
        <v>9.52742228017515</v>
      </c>
      <c r="G21">
        <f t="shared" si="1"/>
        <v>14.58728465369502</v>
      </c>
      <c r="H21">
        <f t="shared" si="1"/>
        <v>7.211897642096492</v>
      </c>
      <c r="I21">
        <f t="shared" si="1"/>
        <v>4.632764270997491</v>
      </c>
      <c r="J21">
        <f t="shared" si="1"/>
        <v>2.712830268513149</v>
      </c>
    </row>
    <row r="22" spans="6:10" ht="12.75">
      <c r="F22">
        <f t="shared" si="1"/>
        <v>12.98559391720964</v>
      </c>
      <c r="G22">
        <f t="shared" si="1"/>
        <v>19.39736593413469</v>
      </c>
      <c r="H22">
        <f t="shared" si="1"/>
        <v>10.12089463968995</v>
      </c>
      <c r="I22">
        <f t="shared" si="1"/>
        <v>7.105559373712554</v>
      </c>
      <c r="J22">
        <f t="shared" si="1"/>
        <v>4.351426080624083</v>
      </c>
    </row>
    <row r="23" spans="6:10" ht="12.75">
      <c r="F23">
        <f t="shared" si="1"/>
        <v>41.480534566827195</v>
      </c>
      <c r="G23">
        <f t="shared" si="1"/>
        <v>32.314803789474325</v>
      </c>
      <c r="H23">
        <f t="shared" si="1"/>
        <v>17.401166360233848</v>
      </c>
      <c r="I23">
        <f t="shared" si="1"/>
        <v>14.799362787340678</v>
      </c>
      <c r="J23">
        <f t="shared" si="1"/>
        <v>4.1319252738327785</v>
      </c>
    </row>
    <row r="24" spans="6:10" ht="12.75">
      <c r="F24">
        <f t="shared" si="1"/>
        <v>26.085687122244078</v>
      </c>
      <c r="G24">
        <f t="shared" si="1"/>
        <v>45.14262259763944</v>
      </c>
      <c r="H24">
        <f t="shared" si="1"/>
        <v>24.576367775659083</v>
      </c>
      <c r="I24">
        <f t="shared" si="1"/>
        <v>14.588984144737463</v>
      </c>
      <c r="J24">
        <f t="shared" si="1"/>
        <v>8.082334283394527</v>
      </c>
    </row>
    <row r="25" spans="6:10" ht="12.75">
      <c r="F25">
        <f t="shared" si="1"/>
        <v>14.235354780328255</v>
      </c>
      <c r="G25">
        <f t="shared" si="1"/>
        <v>28.288032355217315</v>
      </c>
      <c r="H25">
        <f t="shared" si="1"/>
        <v>16.746808250201955</v>
      </c>
      <c r="I25">
        <f t="shared" si="1"/>
        <v>12.125670508028136</v>
      </c>
      <c r="J25">
        <f t="shared" si="1"/>
        <v>7.651323411354095</v>
      </c>
    </row>
    <row r="26" spans="6:10" ht="12.75">
      <c r="F26">
        <f t="shared" si="1"/>
        <v>15.254316308016772</v>
      </c>
      <c r="G26">
        <f t="shared" si="1"/>
        <v>37.44109097350771</v>
      </c>
      <c r="H26">
        <f t="shared" si="1"/>
        <v>24.984443821455784</v>
      </c>
      <c r="I26">
        <f t="shared" si="1"/>
        <v>20.678811538225904</v>
      </c>
      <c r="J26">
        <f t="shared" si="1"/>
        <v>15.196340015167353</v>
      </c>
    </row>
    <row r="27" spans="6:10" ht="12.75">
      <c r="F27">
        <f t="shared" si="1"/>
        <v>15.731668066185911</v>
      </c>
      <c r="G27">
        <f t="shared" si="1"/>
        <v>57.82745550088445</v>
      </c>
      <c r="H27">
        <f t="shared" si="1"/>
        <v>43.087694480961666</v>
      </c>
      <c r="I27">
        <f t="shared" si="1"/>
        <v>36.97865116305725</v>
      </c>
      <c r="J27">
        <f t="shared" si="1"/>
        <v>29.87688704283619</v>
      </c>
    </row>
    <row r="28" spans="6:10" ht="12.75">
      <c r="F28">
        <f t="shared" si="1"/>
        <v>6.977925908498685</v>
      </c>
      <c r="G28">
        <f t="shared" si="1"/>
        <v>14.143551099085094</v>
      </c>
      <c r="H28">
        <f t="shared" si="1"/>
        <v>9.752961711113404</v>
      </c>
      <c r="I28">
        <f t="shared" si="1"/>
        <v>7.776512373093801</v>
      </c>
      <c r="J28">
        <f t="shared" si="1"/>
        <v>5.960656306131622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Rohaly</dc:creator>
  <cp:keywords/>
  <dc:description/>
  <cp:lastModifiedBy>Mucciolo, Livia</cp:lastModifiedBy>
  <cp:lastPrinted>2018-11-30T20:03:26Z</cp:lastPrinted>
  <dcterms:created xsi:type="dcterms:W3CDTF">2003-05-02T16:18:36Z</dcterms:created>
  <dcterms:modified xsi:type="dcterms:W3CDTF">2023-03-01T13:10:02Z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