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00" yWindow="32767" windowWidth="17800" windowHeight="7410" activeTab="0"/>
  </bookViews>
  <sheets>
    <sheet name="T23-0024" sheetId="1" r:id="rId1"/>
    <sheet name="Data" sheetId="2" r:id="rId2"/>
  </sheets>
  <definedNames/>
  <calcPr fullCalcOnLoad="1"/>
</workbook>
</file>

<file path=xl/sharedStrings.xml><?xml version="1.0" encoding="utf-8"?>
<sst xmlns="http://schemas.openxmlformats.org/spreadsheetml/2006/main" count="98" uniqueCount="61">
  <si>
    <t>PRELIMINARY RESULTS</t>
  </si>
  <si>
    <t>All Tax Units</t>
  </si>
  <si>
    <t>Number (thousands)</t>
  </si>
  <si>
    <t>Percent of Total</t>
  </si>
  <si>
    <t>Greater than 0</t>
  </si>
  <si>
    <t>Greater than 10% of AGI</t>
  </si>
  <si>
    <t>Greater than 25% of AGI</t>
  </si>
  <si>
    <t>Greater than 50% of AGI</t>
  </si>
  <si>
    <t>All</t>
  </si>
  <si>
    <t>Amount ($Billions)</t>
  </si>
  <si>
    <t>Average ($)</t>
  </si>
  <si>
    <t>Percent of Income Class</t>
  </si>
  <si>
    <t>Percent of Tax Units with Business Income</t>
  </si>
  <si>
    <t>Tax Units with Business Income</t>
  </si>
  <si>
    <r>
      <t>Tax Units with Business Income</t>
    </r>
    <r>
      <rPr>
        <b/>
        <vertAlign val="superscript"/>
        <sz val="10"/>
        <rFont val="Calibri"/>
        <family val="2"/>
      </rPr>
      <t>2</t>
    </r>
  </si>
  <si>
    <t>Less 
than 0</t>
  </si>
  <si>
    <t>http://www.taxpolicycenter.org</t>
  </si>
  <si>
    <t>(2) Includes all tax units reporting non-zero business income. Business income includes income or loss from a) non-farm sole proprietors (Schedule C); b) farming (Schedule F); c) rental real estate (Schedule E Part I); d) partnerships (Schedule E Part II); and e) S corporations (Schedule E Part II).</t>
  </si>
  <si>
    <t>Lowest Quintile</t>
  </si>
  <si>
    <t>Second Quintile</t>
  </si>
  <si>
    <t>Middle Quintile</t>
  </si>
  <si>
    <t>Fourth Quintile</t>
  </si>
  <si>
    <t>Top Quintile</t>
  </si>
  <si>
    <t>Addendum</t>
  </si>
  <si>
    <t>80-90</t>
  </si>
  <si>
    <t>90-95</t>
  </si>
  <si>
    <t>95-99</t>
  </si>
  <si>
    <t>Top 1 Percent</t>
  </si>
  <si>
    <t>Top 0.1 Percent</t>
  </si>
  <si>
    <t>Business Income as Percentage of Total AGI</t>
  </si>
  <si>
    <r>
      <t>Expanded Cash Income Percentile</t>
    </r>
    <r>
      <rPr>
        <b/>
        <vertAlign val="superscript"/>
        <sz val="10"/>
        <rFont val="Calibri"/>
        <family val="2"/>
      </rPr>
      <t>1</t>
    </r>
  </si>
  <si>
    <t>Table T16-xxyy</t>
  </si>
  <si>
    <t>Source: Urban-Brookings Tax Policy Center Microsimulation Model (version 0516-1).</t>
  </si>
  <si>
    <t>Note: Calendar year. Tax units that are dependents of other tax units are excluded from the analysis.</t>
  </si>
  <si>
    <r>
      <t>Distribution of Tax Units with Business Income by Expanded Cash Income Percentile, 2016</t>
    </r>
    <r>
      <rPr>
        <b/>
        <vertAlign val="superscript"/>
        <sz val="12"/>
        <rFont val="Calibri"/>
        <family val="2"/>
      </rPr>
      <t>1</t>
    </r>
  </si>
  <si>
    <t xml:space="preserve">(1) Tax units with negative adjusted gross income are not included in their respective income category but are included in the totals. The income percentile classes used in this table are based on the income distribution for the entire population and contain an equal number of people, not tax units. The breaks are (in 2016 dollars): 20% $24,400; 40% $47,700; 60% $82,300; 80% $142,200; 90% $206,800; 95% $291,700; 99% $693,500; 99.9% $3,646,300. For a description of expanded cash income see http://www.taxpolicycenter.org/numbers/displayatab.cfm?DocID=574. </t>
  </si>
  <si>
    <t>ECIQ</t>
  </si>
  <si>
    <t>dummy_SumWgt</t>
  </si>
  <si>
    <t>dummy_PctSum_0</t>
  </si>
  <si>
    <t>businc_flag_Sum</t>
  </si>
  <si>
    <t>businc_flag_PctSum_0</t>
  </si>
  <si>
    <t>negbusinc_Sum</t>
  </si>
  <si>
    <t>posbusinc_Sum</t>
  </si>
  <si>
    <t>AGIclass1_Sum</t>
  </si>
  <si>
    <t>AGIclass2_Sum</t>
  </si>
  <si>
    <t>AGIclass3_Sum</t>
  </si>
  <si>
    <t>totbusinc_Sum</t>
  </si>
  <si>
    <t>AGI_Sum</t>
  </si>
  <si>
    <t>Third Quintile</t>
  </si>
  <si>
    <t>80% - 90%</t>
  </si>
  <si>
    <t>90% - 95%</t>
  </si>
  <si>
    <t>95% - 99%</t>
  </si>
  <si>
    <t>Top 1%</t>
  </si>
  <si>
    <t>Top 0.1%</t>
  </si>
  <si>
    <t>Amount ($ billions)</t>
  </si>
  <si>
    <t>http://www.taxpolicycenter.org/TaxModel/income.cfm.</t>
  </si>
  <si>
    <t>Distribution of Tax Units with Business Income by Expanded Cash Income Percentile, 2022</t>
  </si>
  <si>
    <t xml:space="preserve">(1) The income percentile classes used in this table are based on the income distribution for the entire population and contain an equal number of people, not tax units. The breaks are (in 2022 dollars): 20% $30,000; 40% $58,500; 60% $103,800; 80% $189,200; 90% $276,100; 95% $398,100; 99% $982,600; 99.9% $4,439,400. Includes both filing and non-filing units but excludes those that are dependents of other tax units. Tax units with negative adjusted gross income are excluded from their respective income class but are included in the totals. For a description of expanded cash income see  </t>
  </si>
  <si>
    <t>Source: Urban-Brookings Tax Policy Center Microsimulation Model (version 0722-2).</t>
  </si>
  <si>
    <t xml:space="preserve">Note: Calendar year. Tabulations are under current law and include both filing and non-filing units but exclude those that are dependents of other tax units. </t>
  </si>
  <si>
    <t>Table T23-0024</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</si>
</sst>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409]h:mm:ss\ AM/PM"/>
  </numFmts>
  <fonts count="48">
    <font>
      <sz val="10"/>
      <name val="Arial"/>
      <family val="0"/>
    </font>
    <font>
      <sz val="10"/>
      <name val="Times New Roman"/>
      <family val="1"/>
    </font>
    <font>
      <u val="single"/>
      <sz val="10"/>
      <color indexed="12"/>
      <name val="Arial"/>
      <family val="2"/>
    </font>
    <font>
      <sz val="8"/>
      <name val="Arial"/>
      <family val="2"/>
    </font>
    <font>
      <b/>
      <vertAlign val="superscript"/>
      <sz val="10"/>
      <name val="Calibri"/>
      <family val="2"/>
    </font>
    <font>
      <b/>
      <vertAlign val="superscript"/>
      <sz val="12"/>
      <name val="Calibri"/>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libri"/>
      <family val="2"/>
    </font>
    <font>
      <sz val="10"/>
      <name val="Calibri"/>
      <family val="2"/>
    </font>
    <font>
      <u val="single"/>
      <sz val="10"/>
      <color indexed="12"/>
      <name val="Calibri"/>
      <family val="2"/>
    </font>
    <font>
      <b/>
      <sz val="12"/>
      <name val="Calibri"/>
      <family val="2"/>
    </font>
    <font>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7">
    <xf numFmtId="0" fontId="0" fillId="0" borderId="0" xfId="0" applyAlignment="1">
      <alignment/>
    </xf>
    <xf numFmtId="15" fontId="25" fillId="0" borderId="0" xfId="57" applyNumberFormat="1" applyFont="1" applyAlignment="1">
      <alignment horizontal="left"/>
      <protection/>
    </xf>
    <xf numFmtId="0" fontId="26" fillId="0" borderId="0" xfId="57" applyFont="1">
      <alignment/>
      <protection/>
    </xf>
    <xf numFmtId="0" fontId="25" fillId="0" borderId="0" xfId="57" applyFont="1">
      <alignment/>
      <protection/>
    </xf>
    <xf numFmtId="0" fontId="26" fillId="0" borderId="10" xfId="57" applyFont="1" applyBorder="1">
      <alignment/>
      <protection/>
    </xf>
    <xf numFmtId="0" fontId="26" fillId="0" borderId="0" xfId="57" applyFont="1" applyBorder="1">
      <alignment/>
      <protection/>
    </xf>
    <xf numFmtId="0" fontId="25" fillId="0" borderId="0" xfId="57" applyFont="1" applyBorder="1" applyAlignment="1">
      <alignment horizontal="center" vertical="center" wrapText="1"/>
      <protection/>
    </xf>
    <xf numFmtId="0" fontId="26" fillId="0" borderId="11" xfId="57" applyFont="1" applyBorder="1">
      <alignment/>
      <protection/>
    </xf>
    <xf numFmtId="0" fontId="26" fillId="0" borderId="0" xfId="57" applyFont="1" applyFill="1" applyBorder="1" applyAlignment="1">
      <alignment/>
      <protection/>
    </xf>
    <xf numFmtId="0" fontId="26" fillId="0" borderId="0" xfId="0" applyFont="1" applyBorder="1" applyAlignment="1">
      <alignment wrapText="1"/>
    </xf>
    <xf numFmtId="0" fontId="25" fillId="0" borderId="0" xfId="57" applyFont="1" applyBorder="1" applyAlignment="1">
      <alignment horizontal="center" vertical="center" wrapText="1"/>
      <protection/>
    </xf>
    <xf numFmtId="0" fontId="0" fillId="0" borderId="12" xfId="0" applyBorder="1" applyAlignment="1">
      <alignment horizontal="center" vertical="center" wrapText="1"/>
    </xf>
    <xf numFmtId="0" fontId="0" fillId="0" borderId="0" xfId="0" applyBorder="1" applyAlignment="1">
      <alignment horizontal="center" vertical="center" wrapText="1"/>
    </xf>
    <xf numFmtId="164" fontId="26" fillId="0" borderId="0" xfId="57" applyNumberFormat="1" applyFont="1" applyAlignment="1">
      <alignment horizontal="right" indent="1"/>
      <protection/>
    </xf>
    <xf numFmtId="0" fontId="26" fillId="0" borderId="0" xfId="57" applyFont="1" applyAlignment="1">
      <alignment horizontal="right" indent="1"/>
      <protection/>
    </xf>
    <xf numFmtId="165" fontId="26" fillId="0" borderId="0" xfId="57" applyNumberFormat="1" applyFont="1" applyAlignment="1">
      <alignment horizontal="right" indent="1"/>
      <protection/>
    </xf>
    <xf numFmtId="3" fontId="26" fillId="0" borderId="0" xfId="57" applyNumberFormat="1" applyFont="1" applyAlignment="1">
      <alignment horizontal="right" indent="1"/>
      <protection/>
    </xf>
    <xf numFmtId="0" fontId="0" fillId="0" borderId="13" xfId="0" applyBorder="1" applyAlignment="1">
      <alignment horizontal="center" vertical="center" wrapText="1"/>
    </xf>
    <xf numFmtId="0" fontId="26" fillId="0" borderId="13" xfId="0" applyFont="1" applyBorder="1" applyAlignment="1">
      <alignment horizontal="center" vertical="center" wrapText="1"/>
    </xf>
    <xf numFmtId="0" fontId="26" fillId="0" borderId="0" xfId="0" applyFont="1" applyBorder="1" applyAlignment="1">
      <alignment horizontal="center" vertical="center" wrapText="1"/>
    </xf>
    <xf numFmtId="0" fontId="27" fillId="0" borderId="0" xfId="53" applyFont="1" applyAlignment="1" applyProtection="1">
      <alignment horizontal="right"/>
      <protection/>
    </xf>
    <xf numFmtId="0" fontId="25" fillId="0" borderId="0" xfId="57" applyFont="1" applyAlignment="1">
      <alignment horizontal="right"/>
      <protection/>
    </xf>
    <xf numFmtId="16" fontId="25" fillId="0" borderId="0" xfId="57" applyNumberFormat="1" applyFont="1" applyAlignment="1" quotePrefix="1">
      <alignment horizontal="right"/>
      <protection/>
    </xf>
    <xf numFmtId="0" fontId="25" fillId="0" borderId="0" xfId="57" applyFont="1" applyAlignment="1">
      <alignment horizontal="left"/>
      <protection/>
    </xf>
    <xf numFmtId="0" fontId="25" fillId="0" borderId="0" xfId="57" applyFont="1" applyBorder="1" applyAlignment="1">
      <alignment horizontal="right"/>
      <protection/>
    </xf>
    <xf numFmtId="0" fontId="0" fillId="0" borderId="11" xfId="0" applyBorder="1" applyAlignment="1">
      <alignment/>
    </xf>
    <xf numFmtId="0" fontId="25" fillId="0" borderId="0" xfId="57" applyFont="1" applyBorder="1" applyAlignment="1">
      <alignment horizontal="center" vertical="center" wrapText="1"/>
      <protection/>
    </xf>
    <xf numFmtId="0" fontId="26" fillId="0" borderId="0" xfId="0" applyFont="1" applyBorder="1" applyAlignment="1">
      <alignment horizontal="center" vertical="center" wrapText="1"/>
    </xf>
    <xf numFmtId="3" fontId="26" fillId="0" borderId="0" xfId="0" applyNumberFormat="1" applyFont="1" applyAlignment="1">
      <alignment/>
    </xf>
    <xf numFmtId="164" fontId="26" fillId="0" borderId="0" xfId="0" applyNumberFormat="1" applyFont="1" applyAlignment="1">
      <alignment/>
    </xf>
    <xf numFmtId="164" fontId="26" fillId="0" borderId="0" xfId="0" applyNumberFormat="1" applyFont="1" applyAlignment="1">
      <alignment horizontal="right"/>
    </xf>
    <xf numFmtId="11" fontId="0" fillId="0" borderId="0" xfId="0" applyNumberFormat="1" applyAlignment="1">
      <alignment/>
    </xf>
    <xf numFmtId="3" fontId="25" fillId="0" borderId="0" xfId="0" applyNumberFormat="1" applyFont="1" applyAlignment="1">
      <alignment/>
    </xf>
    <xf numFmtId="0" fontId="25" fillId="0" borderId="0" xfId="57" applyFont="1" applyAlignment="1">
      <alignment horizontal="right" indent="1"/>
      <protection/>
    </xf>
    <xf numFmtId="164" fontId="25" fillId="0" borderId="0" xfId="0" applyNumberFormat="1" applyFont="1" applyAlignment="1">
      <alignment horizontal="right"/>
    </xf>
    <xf numFmtId="165" fontId="25" fillId="0" borderId="0" xfId="57" applyNumberFormat="1" applyFont="1" applyAlignment="1">
      <alignment horizontal="right" indent="1"/>
      <protection/>
    </xf>
    <xf numFmtId="164" fontId="25" fillId="0" borderId="0" xfId="57" applyNumberFormat="1" applyFont="1" applyAlignment="1">
      <alignment horizontal="right" indent="1"/>
      <protection/>
    </xf>
    <xf numFmtId="0" fontId="25" fillId="0" borderId="0" xfId="57" applyFont="1" applyBorder="1" applyAlignment="1">
      <alignment horizontal="right" indent="1"/>
      <protection/>
    </xf>
    <xf numFmtId="0" fontId="6" fillId="0" borderId="0" xfId="0" applyFont="1" applyAlignment="1">
      <alignment/>
    </xf>
    <xf numFmtId="164" fontId="25" fillId="0" borderId="0" xfId="0" applyNumberFormat="1" applyFont="1" applyAlignment="1">
      <alignment/>
    </xf>
    <xf numFmtId="3" fontId="25" fillId="0" borderId="0" xfId="57" applyNumberFormat="1" applyFont="1" applyAlignment="1">
      <alignment horizontal="right" indent="1"/>
      <protection/>
    </xf>
    <xf numFmtId="3" fontId="26" fillId="0" borderId="0" xfId="57" applyNumberFormat="1" applyFont="1" applyAlignment="1">
      <alignment horizontal="right" indent="2"/>
      <protection/>
    </xf>
    <xf numFmtId="3" fontId="26" fillId="0" borderId="0" xfId="57" applyNumberFormat="1" applyFont="1" applyAlignment="1">
      <alignment horizontal="right"/>
      <protection/>
    </xf>
    <xf numFmtId="3" fontId="26" fillId="0" borderId="0" xfId="57" applyNumberFormat="1" applyFont="1" applyFill="1" applyAlignment="1">
      <alignment horizontal="right" indent="1"/>
      <protection/>
    </xf>
    <xf numFmtId="3" fontId="0" fillId="0" borderId="0" xfId="0" applyNumberFormat="1" applyAlignment="1">
      <alignment/>
    </xf>
    <xf numFmtId="0" fontId="26" fillId="0" borderId="0" xfId="0" applyFont="1" applyAlignment="1">
      <alignment wrapText="1"/>
    </xf>
    <xf numFmtId="0" fontId="0" fillId="0" borderId="0" xfId="0" applyAlignment="1">
      <alignment/>
    </xf>
    <xf numFmtId="0" fontId="26" fillId="0" borderId="0" xfId="57" applyFont="1" applyAlignment="1">
      <alignment horizontal="left" wrapText="1"/>
      <protection/>
    </xf>
    <xf numFmtId="0" fontId="25" fillId="0" borderId="13" xfId="57" applyFont="1" applyBorder="1" applyAlignment="1">
      <alignment horizontal="center" vertical="center" wrapText="1"/>
      <protection/>
    </xf>
    <xf numFmtId="0" fontId="25" fillId="0" borderId="11" xfId="57" applyFont="1" applyBorder="1" applyAlignment="1">
      <alignment horizontal="center" vertical="center" wrapText="1"/>
      <protection/>
    </xf>
    <xf numFmtId="0" fontId="25" fillId="0" borderId="13" xfId="0" applyFont="1" applyBorder="1" applyAlignment="1">
      <alignment horizontal="center" vertical="center" wrapText="1"/>
    </xf>
    <xf numFmtId="0" fontId="0" fillId="0" borderId="11" xfId="0" applyBorder="1" applyAlignment="1">
      <alignment horizontal="center" vertical="center" wrapText="1"/>
    </xf>
    <xf numFmtId="0" fontId="26" fillId="0" borderId="0" xfId="57" applyFont="1" applyFill="1" applyBorder="1" applyAlignment="1">
      <alignment wrapText="1"/>
      <protection/>
    </xf>
    <xf numFmtId="0" fontId="26" fillId="0" borderId="0" xfId="0" applyFont="1" applyAlignment="1">
      <alignment wrapText="1"/>
    </xf>
    <xf numFmtId="0" fontId="0" fillId="0" borderId="0" xfId="0" applyAlignment="1">
      <alignment wrapText="1"/>
    </xf>
    <xf numFmtId="0" fontId="26" fillId="0" borderId="0" xfId="57" applyFont="1" applyAlignment="1">
      <alignment wrapText="1"/>
      <protection/>
    </xf>
    <xf numFmtId="0" fontId="28" fillId="0" borderId="0" xfId="57" applyFont="1" applyAlignment="1">
      <alignment horizontal="center" wrapText="1"/>
      <protection/>
    </xf>
    <xf numFmtId="0" fontId="29" fillId="0" borderId="0" xfId="0" applyFont="1" applyAlignment="1">
      <alignment wrapText="1"/>
    </xf>
    <xf numFmtId="0" fontId="28" fillId="0" borderId="0" xfId="57" applyFont="1" applyAlignment="1">
      <alignment horizontal="center" vertical="center" wrapText="1"/>
      <protection/>
    </xf>
    <xf numFmtId="0" fontId="25" fillId="0" borderId="12" xfId="57" applyFont="1" applyBorder="1" applyAlignment="1">
      <alignment horizontal="center" vertical="center" wrapText="1"/>
      <protection/>
    </xf>
    <xf numFmtId="0" fontId="25" fillId="0" borderId="0" xfId="57" applyFont="1" applyBorder="1" applyAlignment="1">
      <alignment horizontal="center" vertical="center" wrapText="1"/>
      <protection/>
    </xf>
    <xf numFmtId="0" fontId="26" fillId="0" borderId="12" xfId="0" applyFont="1" applyBorder="1" applyAlignment="1">
      <alignment horizontal="center" vertical="center" wrapText="1"/>
    </xf>
    <xf numFmtId="0" fontId="26"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wrapText="1"/>
    </xf>
    <xf numFmtId="0" fontId="26" fillId="0" borderId="0" xfId="0" applyFont="1" applyBorder="1" applyAlignment="1">
      <alignment horizontal="center" vertical="center" wrapText="1"/>
    </xf>
    <xf numFmtId="0" fontId="27" fillId="0" borderId="0" xfId="53" applyFont="1" applyAlignment="1" applyProtection="1">
      <alignment horizontal="lef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cc and Freeze Options"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hyperlink" Target="http://www.taxpolicycenter.org/TaxModel/income.cfm."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V38"/>
  <sheetViews>
    <sheetView showGridLines="0" tabSelected="1" zoomScalePageLayoutView="0" workbookViewId="0" topLeftCell="A1">
      <selection activeCell="A2" sqref="A2"/>
    </sheetView>
  </sheetViews>
  <sheetFormatPr defaultColWidth="9.140625" defaultRowHeight="12.75"/>
  <cols>
    <col min="1" max="1" width="15.7109375" style="0" customWidth="1"/>
    <col min="2" max="2" width="1.7109375" style="0" customWidth="1"/>
    <col min="3" max="3" width="10.00390625" style="0" customWidth="1"/>
    <col min="4" max="4" width="0.71875" style="0" customWidth="1"/>
    <col min="5" max="5" width="8.7109375" style="0" customWidth="1"/>
    <col min="6" max="6" width="0.71875" style="0" customWidth="1"/>
    <col min="7" max="7" width="10.00390625" style="0" customWidth="1"/>
    <col min="8" max="8" width="0.71875" style="0" customWidth="1"/>
    <col min="9" max="9" width="8.7109375" style="0" customWidth="1"/>
    <col min="10" max="10" width="0.71875" style="0" customWidth="1"/>
    <col min="11" max="11" width="8.7109375" style="0" customWidth="1"/>
    <col min="12" max="12" width="0.71875" style="0" customWidth="1"/>
    <col min="13" max="13" width="9.140625" style="0" customWidth="1"/>
    <col min="14" max="14" width="0.9921875" style="0" customWidth="1"/>
    <col min="16" max="16" width="0.71875" style="0" customWidth="1"/>
    <col min="18" max="18" width="0.71875" style="0" customWidth="1"/>
    <col min="20" max="20" width="0.71875" style="0" customWidth="1"/>
    <col min="22" max="22" width="0.71875" style="0" customWidth="1"/>
    <col min="23" max="23" width="8.8515625" style="0" customWidth="1"/>
    <col min="24" max="24" width="0.71875" style="0" customWidth="1"/>
    <col min="25" max="25" width="10.7109375" style="0" customWidth="1"/>
    <col min="26" max="26" width="0.71875" style="0" customWidth="1"/>
    <col min="27" max="27" width="10.421875" style="0" customWidth="1"/>
    <col min="29" max="29" width="15.7109375" style="0" hidden="1" customWidth="1"/>
    <col min="30" max="30" width="1.7109375" style="0" hidden="1" customWidth="1"/>
    <col min="31" max="31" width="10.00390625" style="0" hidden="1" customWidth="1"/>
    <col min="32" max="32" width="0.71875" style="0" hidden="1" customWidth="1"/>
    <col min="33" max="33" width="8.7109375" style="0" hidden="1" customWidth="1"/>
    <col min="34" max="34" width="0.71875" style="0" hidden="1" customWidth="1"/>
    <col min="35" max="35" width="10.00390625" style="0" hidden="1" customWidth="1"/>
    <col min="36" max="36" width="0.71875" style="0" hidden="1" customWidth="1"/>
    <col min="37" max="37" width="8.7109375" style="0" hidden="1" customWidth="1"/>
    <col min="38" max="38" width="0.71875" style="0" hidden="1" customWidth="1"/>
    <col min="39" max="39" width="8.7109375" style="0" hidden="1" customWidth="1"/>
    <col min="40" max="40" width="0.71875" style="0" hidden="1" customWidth="1"/>
    <col min="41" max="41" width="9.140625" style="0" hidden="1" customWidth="1"/>
    <col min="42" max="42" width="0.9921875" style="0" hidden="1" customWidth="1"/>
    <col min="43" max="43" width="9.140625" style="0" hidden="1" customWidth="1"/>
    <col min="44" max="44" width="0.71875" style="0" hidden="1" customWidth="1"/>
    <col min="45" max="45" width="9.140625" style="0" hidden="1" customWidth="1"/>
    <col min="46" max="46" width="0.71875" style="0" hidden="1" customWidth="1"/>
    <col min="47" max="47" width="9.140625" style="0" hidden="1" customWidth="1"/>
    <col min="48" max="48" width="0.71875" style="0" hidden="1" customWidth="1"/>
    <col min="49" max="49" width="9.140625" style="0" hidden="1" customWidth="1"/>
    <col min="50" max="50" width="0.71875" style="0" hidden="1" customWidth="1"/>
    <col min="51" max="51" width="8.57421875" style="0" hidden="1" customWidth="1"/>
    <col min="52" max="52" width="0.71875" style="0" hidden="1" customWidth="1"/>
    <col min="53" max="53" width="10.7109375" style="0" hidden="1" customWidth="1"/>
    <col min="54" max="54" width="0.71875" style="0" hidden="1" customWidth="1"/>
    <col min="55" max="55" width="10.421875" style="0" hidden="1" customWidth="1"/>
  </cols>
  <sheetData>
    <row r="1" spans="1:27" ht="12.75">
      <c r="A1" s="1">
        <v>44986</v>
      </c>
      <c r="B1" s="3" t="s">
        <v>0</v>
      </c>
      <c r="C1" s="2"/>
      <c r="D1" s="2"/>
      <c r="E1" s="2"/>
      <c r="F1" s="2"/>
      <c r="G1" s="3"/>
      <c r="H1" s="2"/>
      <c r="I1" s="3"/>
      <c r="J1" s="2"/>
      <c r="K1" s="2"/>
      <c r="L1" s="3"/>
      <c r="M1" s="3"/>
      <c r="N1" s="3"/>
      <c r="O1" s="2"/>
      <c r="P1" s="2"/>
      <c r="Q1" s="2"/>
      <c r="R1" s="2"/>
      <c r="S1" s="2"/>
      <c r="T1" s="2"/>
      <c r="U1" s="2"/>
      <c r="V1" s="3"/>
      <c r="W1" s="3"/>
      <c r="X1" s="3"/>
      <c r="Y1" s="3"/>
      <c r="Z1" s="3"/>
      <c r="AA1" s="20" t="s">
        <v>16</v>
      </c>
    </row>
    <row r="2" spans="1:27" ht="12.75">
      <c r="A2" s="2"/>
      <c r="B2" s="2"/>
      <c r="C2" s="2"/>
      <c r="D2" s="2"/>
      <c r="E2" s="2"/>
      <c r="F2" s="2"/>
      <c r="G2" s="3"/>
      <c r="H2" s="2"/>
      <c r="I2" s="3"/>
      <c r="J2" s="2"/>
      <c r="K2" s="2"/>
      <c r="L2" s="2"/>
      <c r="M2" s="2"/>
      <c r="N2" s="2"/>
      <c r="O2" s="2"/>
      <c r="P2" s="2"/>
      <c r="Q2" s="2"/>
      <c r="R2" s="2"/>
      <c r="S2" s="2"/>
      <c r="T2" s="2"/>
      <c r="U2" s="2"/>
      <c r="V2" s="2"/>
      <c r="W2" s="2"/>
      <c r="X2" s="2"/>
      <c r="Y2" s="2"/>
      <c r="Z2" s="2"/>
      <c r="AA2" s="2"/>
    </row>
    <row r="3" spans="1:55" ht="15">
      <c r="A3" s="56" t="s">
        <v>60</v>
      </c>
      <c r="B3" s="56"/>
      <c r="C3" s="56"/>
      <c r="D3" s="56"/>
      <c r="E3" s="56"/>
      <c r="F3" s="56"/>
      <c r="G3" s="56"/>
      <c r="H3" s="56"/>
      <c r="I3" s="57"/>
      <c r="J3" s="57"/>
      <c r="K3" s="57"/>
      <c r="L3" s="53"/>
      <c r="M3" s="53"/>
      <c r="N3" s="53"/>
      <c r="O3" s="53"/>
      <c r="P3" s="53"/>
      <c r="Q3" s="53"/>
      <c r="R3" s="53"/>
      <c r="S3" s="53"/>
      <c r="T3" s="53"/>
      <c r="U3" s="53"/>
      <c r="V3" s="53"/>
      <c r="W3" s="53"/>
      <c r="X3" s="53"/>
      <c r="Y3" s="53"/>
      <c r="Z3" s="53"/>
      <c r="AA3" s="53"/>
      <c r="AC3" s="56" t="s">
        <v>31</v>
      </c>
      <c r="AD3" s="56"/>
      <c r="AE3" s="56"/>
      <c r="AF3" s="56"/>
      <c r="AG3" s="56"/>
      <c r="AH3" s="56"/>
      <c r="AI3" s="56"/>
      <c r="AJ3" s="56"/>
      <c r="AK3" s="57"/>
      <c r="AL3" s="57"/>
      <c r="AM3" s="57"/>
      <c r="AN3" s="53"/>
      <c r="AO3" s="53"/>
      <c r="AP3" s="53"/>
      <c r="AQ3" s="53"/>
      <c r="AR3" s="53"/>
      <c r="AS3" s="53"/>
      <c r="AT3" s="53"/>
      <c r="AU3" s="53"/>
      <c r="AV3" s="53"/>
      <c r="AW3" s="53"/>
      <c r="AX3" s="53"/>
      <c r="AY3" s="53"/>
      <c r="AZ3" s="53"/>
      <c r="BA3" s="53"/>
      <c r="BB3" s="53"/>
      <c r="BC3" s="53"/>
    </row>
    <row r="4" spans="1:55" ht="15">
      <c r="A4" s="58" t="s">
        <v>56</v>
      </c>
      <c r="B4" s="58"/>
      <c r="C4" s="58"/>
      <c r="D4" s="58"/>
      <c r="E4" s="58"/>
      <c r="F4" s="58"/>
      <c r="G4" s="58"/>
      <c r="H4" s="58"/>
      <c r="I4" s="57"/>
      <c r="J4" s="57"/>
      <c r="K4" s="57"/>
      <c r="L4" s="53"/>
      <c r="M4" s="53"/>
      <c r="N4" s="53"/>
      <c r="O4" s="53"/>
      <c r="P4" s="53"/>
      <c r="Q4" s="53"/>
      <c r="R4" s="53"/>
      <c r="S4" s="53"/>
      <c r="T4" s="53"/>
      <c r="U4" s="53"/>
      <c r="V4" s="53"/>
      <c r="W4" s="53"/>
      <c r="X4" s="53"/>
      <c r="Y4" s="53"/>
      <c r="Z4" s="53"/>
      <c r="AA4" s="53"/>
      <c r="AC4" s="58" t="s">
        <v>34</v>
      </c>
      <c r="AD4" s="58"/>
      <c r="AE4" s="58"/>
      <c r="AF4" s="58"/>
      <c r="AG4" s="58"/>
      <c r="AH4" s="58"/>
      <c r="AI4" s="58"/>
      <c r="AJ4" s="58"/>
      <c r="AK4" s="57"/>
      <c r="AL4" s="57"/>
      <c r="AM4" s="57"/>
      <c r="AN4" s="53"/>
      <c r="AO4" s="53"/>
      <c r="AP4" s="53"/>
      <c r="AQ4" s="53"/>
      <c r="AR4" s="53"/>
      <c r="AS4" s="53"/>
      <c r="AT4" s="53"/>
      <c r="AU4" s="53"/>
      <c r="AV4" s="53"/>
      <c r="AW4" s="53"/>
      <c r="AX4" s="53"/>
      <c r="AY4" s="53"/>
      <c r="AZ4" s="53"/>
      <c r="BA4" s="53"/>
      <c r="BB4" s="53"/>
      <c r="BC4" s="53"/>
    </row>
    <row r="5" spans="1:55" ht="13.5" thickBot="1">
      <c r="A5" s="4"/>
      <c r="B5" s="4"/>
      <c r="C5" s="4"/>
      <c r="D5" s="4"/>
      <c r="E5" s="4"/>
      <c r="F5" s="4"/>
      <c r="G5" s="4"/>
      <c r="H5" s="4"/>
      <c r="I5" s="4"/>
      <c r="J5" s="4"/>
      <c r="K5" s="4"/>
      <c r="L5" s="4"/>
      <c r="M5" s="4"/>
      <c r="N5" s="4"/>
      <c r="O5" s="4"/>
      <c r="P5" s="4"/>
      <c r="Q5" s="4"/>
      <c r="R5" s="4"/>
      <c r="S5" s="4"/>
      <c r="T5" s="4"/>
      <c r="U5" s="4"/>
      <c r="V5" s="4"/>
      <c r="W5" s="4"/>
      <c r="X5" s="4"/>
      <c r="Y5" s="4"/>
      <c r="Z5" s="4"/>
      <c r="AA5" s="4"/>
      <c r="AC5" s="4"/>
      <c r="AD5" s="4"/>
      <c r="AE5" s="4"/>
      <c r="AF5" s="4"/>
      <c r="AG5" s="4"/>
      <c r="AH5" s="4"/>
      <c r="AI5" s="4"/>
      <c r="AJ5" s="4"/>
      <c r="AK5" s="4"/>
      <c r="AL5" s="4"/>
      <c r="AM5" s="4"/>
      <c r="AN5" s="4"/>
      <c r="AO5" s="4"/>
      <c r="AP5" s="4"/>
      <c r="AQ5" s="4"/>
      <c r="AR5" s="4"/>
      <c r="AS5" s="4"/>
      <c r="AT5" s="4"/>
      <c r="AU5" s="4"/>
      <c r="AV5" s="4"/>
      <c r="AW5" s="4"/>
      <c r="AX5" s="4"/>
      <c r="AY5" s="4"/>
      <c r="AZ5" s="4"/>
      <c r="BA5" s="4"/>
      <c r="BB5" s="4"/>
      <c r="BC5" s="4"/>
    </row>
    <row r="6" spans="1:55" ht="13.5" customHeight="1" thickTop="1">
      <c r="A6" s="59" t="s">
        <v>30</v>
      </c>
      <c r="B6" s="5"/>
      <c r="C6" s="59" t="s">
        <v>1</v>
      </c>
      <c r="D6" s="61"/>
      <c r="E6" s="61"/>
      <c r="F6" s="5"/>
      <c r="G6" s="59" t="s">
        <v>14</v>
      </c>
      <c r="H6" s="61"/>
      <c r="I6" s="61"/>
      <c r="J6" s="61"/>
      <c r="K6" s="63"/>
      <c r="L6" s="5"/>
      <c r="M6" s="59" t="s">
        <v>12</v>
      </c>
      <c r="N6" s="64"/>
      <c r="O6" s="64"/>
      <c r="P6" s="64"/>
      <c r="Q6" s="64"/>
      <c r="R6" s="64"/>
      <c r="S6" s="64"/>
      <c r="T6" s="64"/>
      <c r="U6" s="64"/>
      <c r="V6" s="5"/>
      <c r="W6" s="59" t="s">
        <v>13</v>
      </c>
      <c r="X6" s="63"/>
      <c r="Y6" s="63"/>
      <c r="Z6" s="11"/>
      <c r="AA6" s="59" t="s">
        <v>29</v>
      </c>
      <c r="AC6" s="59" t="s">
        <v>30</v>
      </c>
      <c r="AD6" s="5"/>
      <c r="AE6" s="59" t="s">
        <v>1</v>
      </c>
      <c r="AF6" s="61"/>
      <c r="AG6" s="61"/>
      <c r="AH6" s="5"/>
      <c r="AI6" s="59" t="s">
        <v>14</v>
      </c>
      <c r="AJ6" s="61"/>
      <c r="AK6" s="61"/>
      <c r="AL6" s="61"/>
      <c r="AM6" s="63"/>
      <c r="AN6" s="5"/>
      <c r="AO6" s="59" t="s">
        <v>12</v>
      </c>
      <c r="AP6" s="64"/>
      <c r="AQ6" s="64"/>
      <c r="AR6" s="64"/>
      <c r="AS6" s="64"/>
      <c r="AT6" s="64"/>
      <c r="AU6" s="64"/>
      <c r="AV6" s="64"/>
      <c r="AW6" s="64"/>
      <c r="AX6" s="5"/>
      <c r="AY6" s="59" t="s">
        <v>13</v>
      </c>
      <c r="AZ6" s="63"/>
      <c r="BA6" s="63"/>
      <c r="BB6" s="11"/>
      <c r="BC6" s="59" t="s">
        <v>29</v>
      </c>
    </row>
    <row r="7" spans="1:55" ht="12.75">
      <c r="A7" s="60"/>
      <c r="B7" s="6"/>
      <c r="C7" s="62"/>
      <c r="D7" s="62"/>
      <c r="E7" s="62"/>
      <c r="F7" s="6"/>
      <c r="G7" s="62"/>
      <c r="H7" s="62"/>
      <c r="I7" s="62"/>
      <c r="J7" s="62"/>
      <c r="K7" s="51"/>
      <c r="L7" s="6"/>
      <c r="M7" s="54"/>
      <c r="N7" s="54"/>
      <c r="O7" s="54"/>
      <c r="P7" s="54"/>
      <c r="Q7" s="54"/>
      <c r="R7" s="54"/>
      <c r="S7" s="54"/>
      <c r="T7" s="54"/>
      <c r="U7" s="54"/>
      <c r="V7" s="6"/>
      <c r="W7" s="51"/>
      <c r="X7" s="51"/>
      <c r="Y7" s="51"/>
      <c r="Z7" s="12"/>
      <c r="AA7" s="65"/>
      <c r="AC7" s="60"/>
      <c r="AD7" s="26"/>
      <c r="AE7" s="62"/>
      <c r="AF7" s="62"/>
      <c r="AG7" s="62"/>
      <c r="AH7" s="26"/>
      <c r="AI7" s="62"/>
      <c r="AJ7" s="62"/>
      <c r="AK7" s="62"/>
      <c r="AL7" s="62"/>
      <c r="AM7" s="51"/>
      <c r="AN7" s="26"/>
      <c r="AO7" s="54"/>
      <c r="AP7" s="54"/>
      <c r="AQ7" s="54"/>
      <c r="AR7" s="54"/>
      <c r="AS7" s="54"/>
      <c r="AT7" s="54"/>
      <c r="AU7" s="54"/>
      <c r="AV7" s="54"/>
      <c r="AW7" s="54"/>
      <c r="AX7" s="26"/>
      <c r="AY7" s="51"/>
      <c r="AZ7" s="51"/>
      <c r="BA7" s="51"/>
      <c r="BB7" s="12"/>
      <c r="BC7" s="65"/>
    </row>
    <row r="8" spans="1:55" ht="12.75" customHeight="1">
      <c r="A8" s="60"/>
      <c r="B8" s="6"/>
      <c r="C8" s="48" t="s">
        <v>2</v>
      </c>
      <c r="D8" s="18"/>
      <c r="E8" s="48" t="s">
        <v>3</v>
      </c>
      <c r="F8" s="6"/>
      <c r="G8" s="48" t="s">
        <v>2</v>
      </c>
      <c r="H8" s="18"/>
      <c r="I8" s="48" t="s">
        <v>3</v>
      </c>
      <c r="J8" s="18"/>
      <c r="K8" s="48" t="s">
        <v>11</v>
      </c>
      <c r="L8" s="6"/>
      <c r="M8" s="48" t="s">
        <v>15</v>
      </c>
      <c r="N8" s="17"/>
      <c r="O8" s="48" t="s">
        <v>4</v>
      </c>
      <c r="P8" s="18"/>
      <c r="Q8" s="48" t="s">
        <v>5</v>
      </c>
      <c r="R8" s="18"/>
      <c r="S8" s="48" t="s">
        <v>6</v>
      </c>
      <c r="T8" s="18"/>
      <c r="U8" s="48" t="s">
        <v>7</v>
      </c>
      <c r="V8" s="6"/>
      <c r="W8" s="50" t="s">
        <v>54</v>
      </c>
      <c r="X8" s="17"/>
      <c r="Y8" s="48" t="s">
        <v>10</v>
      </c>
      <c r="Z8" s="10"/>
      <c r="AA8" s="65"/>
      <c r="AC8" s="60"/>
      <c r="AD8" s="26"/>
      <c r="AE8" s="48" t="s">
        <v>2</v>
      </c>
      <c r="AF8" s="18"/>
      <c r="AG8" s="48" t="s">
        <v>3</v>
      </c>
      <c r="AH8" s="26"/>
      <c r="AI8" s="48" t="s">
        <v>2</v>
      </c>
      <c r="AJ8" s="18"/>
      <c r="AK8" s="48" t="s">
        <v>3</v>
      </c>
      <c r="AL8" s="18"/>
      <c r="AM8" s="48" t="s">
        <v>11</v>
      </c>
      <c r="AN8" s="26"/>
      <c r="AO8" s="48" t="s">
        <v>15</v>
      </c>
      <c r="AP8" s="17"/>
      <c r="AQ8" s="48" t="s">
        <v>4</v>
      </c>
      <c r="AR8" s="18"/>
      <c r="AS8" s="48" t="s">
        <v>5</v>
      </c>
      <c r="AT8" s="18"/>
      <c r="AU8" s="48" t="s">
        <v>6</v>
      </c>
      <c r="AV8" s="18"/>
      <c r="AW8" s="48" t="s">
        <v>7</v>
      </c>
      <c r="AX8" s="26"/>
      <c r="AY8" s="50" t="s">
        <v>9</v>
      </c>
      <c r="AZ8" s="17"/>
      <c r="BA8" s="48" t="s">
        <v>10</v>
      </c>
      <c r="BB8" s="26"/>
      <c r="BC8" s="65"/>
    </row>
    <row r="9" spans="1:55" ht="24.75" customHeight="1">
      <c r="A9" s="49"/>
      <c r="B9" s="6"/>
      <c r="C9" s="49"/>
      <c r="D9" s="19"/>
      <c r="E9" s="49"/>
      <c r="F9" s="6"/>
      <c r="G9" s="49"/>
      <c r="H9" s="19"/>
      <c r="I9" s="49"/>
      <c r="J9" s="19"/>
      <c r="K9" s="49"/>
      <c r="L9" s="6"/>
      <c r="M9" s="51"/>
      <c r="N9" s="12"/>
      <c r="O9" s="49"/>
      <c r="P9" s="19"/>
      <c r="Q9" s="49"/>
      <c r="R9" s="19"/>
      <c r="S9" s="49"/>
      <c r="T9" s="19"/>
      <c r="U9" s="49"/>
      <c r="V9" s="6"/>
      <c r="W9" s="51"/>
      <c r="X9" s="12"/>
      <c r="Y9" s="51"/>
      <c r="Z9" s="10"/>
      <c r="AA9" s="62"/>
      <c r="AC9" s="49"/>
      <c r="AD9" s="26"/>
      <c r="AE9" s="49"/>
      <c r="AF9" s="27"/>
      <c r="AG9" s="49"/>
      <c r="AH9" s="26"/>
      <c r="AI9" s="49"/>
      <c r="AJ9" s="27"/>
      <c r="AK9" s="49"/>
      <c r="AL9" s="27"/>
      <c r="AM9" s="49"/>
      <c r="AN9" s="26"/>
      <c r="AO9" s="51"/>
      <c r="AP9" s="12"/>
      <c r="AQ9" s="49"/>
      <c r="AR9" s="27"/>
      <c r="AS9" s="49"/>
      <c r="AT9" s="27"/>
      <c r="AU9" s="49"/>
      <c r="AV9" s="27"/>
      <c r="AW9" s="49"/>
      <c r="AX9" s="26"/>
      <c r="AY9" s="51"/>
      <c r="AZ9" s="12"/>
      <c r="BA9" s="51"/>
      <c r="BB9" s="26"/>
      <c r="BC9" s="62"/>
    </row>
    <row r="10" spans="1:55" ht="12.75">
      <c r="A10" s="2"/>
      <c r="B10" s="2"/>
      <c r="C10" s="2"/>
      <c r="D10" s="2"/>
      <c r="E10" s="2"/>
      <c r="F10" s="2"/>
      <c r="G10" s="2"/>
      <c r="H10" s="2"/>
      <c r="I10" s="2"/>
      <c r="J10" s="2"/>
      <c r="K10" s="2"/>
      <c r="L10" s="2"/>
      <c r="M10" s="2"/>
      <c r="N10" s="2"/>
      <c r="O10" s="2"/>
      <c r="P10" s="2"/>
      <c r="Q10" s="2"/>
      <c r="R10" s="2"/>
      <c r="S10" s="2"/>
      <c r="T10" s="2"/>
      <c r="U10" s="2"/>
      <c r="V10" s="2"/>
      <c r="W10" s="2"/>
      <c r="X10" s="2"/>
      <c r="Y10" s="2"/>
      <c r="Z10" s="2"/>
      <c r="AA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row>
    <row r="11" spans="1:57" ht="12.75">
      <c r="A11" s="21" t="s">
        <v>18</v>
      </c>
      <c r="B11" s="2"/>
      <c r="C11" s="28">
        <f>ROUND(ROUND(Data!B2/1000,0),-1)</f>
        <v>47550</v>
      </c>
      <c r="D11" s="14"/>
      <c r="E11" s="30">
        <f>ROUND(100*Data!B2/Data!B$7,2)</f>
        <v>26.34</v>
      </c>
      <c r="F11" s="14"/>
      <c r="G11" s="28">
        <f>ROUND(ROUND(Data!D2/1000,0),-1)</f>
        <v>6150</v>
      </c>
      <c r="H11" s="14"/>
      <c r="I11" s="15">
        <f>ROUND(100*Data!D2/Data!D$7,2)</f>
        <v>16.12</v>
      </c>
      <c r="J11" s="14"/>
      <c r="K11" s="13">
        <f>ROUND(Data!D2/Data!B2*100,2)</f>
        <v>12.93</v>
      </c>
      <c r="L11" s="14"/>
      <c r="M11" s="13">
        <f>ROUND(Data!F2/Data!B2*100,2)</f>
        <v>1.5</v>
      </c>
      <c r="O11" s="13">
        <f>ROUND(Data!G2/Data!B2*100,2)</f>
        <v>11.43</v>
      </c>
      <c r="P11" s="13"/>
      <c r="Q11" s="13">
        <f>ROUND(Data!H2/Data!B2*100,2)</f>
        <v>10.74</v>
      </c>
      <c r="R11" s="13"/>
      <c r="S11" s="13">
        <f>ROUND(Data!I2/Data!B2*100,2)</f>
        <v>10.09</v>
      </c>
      <c r="T11" s="13"/>
      <c r="U11" s="13">
        <f>ROUND(Data!J2/Data!B2*100,2)</f>
        <v>9.34</v>
      </c>
      <c r="V11" s="14"/>
      <c r="W11" s="29">
        <f>ROUND(Data!K2/1000000000,2)</f>
        <v>46.47</v>
      </c>
      <c r="X11" s="16"/>
      <c r="Y11" s="16">
        <f>ROUND(ROUND(Data!K2/Data!D2,0),-1)</f>
        <v>7560</v>
      </c>
      <c r="Z11" s="14"/>
      <c r="AA11" s="15">
        <f>ROUND(Data!K2/Data!L2*100,2)</f>
        <v>12.48</v>
      </c>
      <c r="AC11" s="21" t="s">
        <v>18</v>
      </c>
      <c r="AD11" s="2"/>
      <c r="AE11" s="16" t="e">
        <f>#REF!/1000</f>
        <v>#REF!</v>
      </c>
      <c r="AF11" s="14"/>
      <c r="AG11" s="13" t="e">
        <f>#REF!</f>
        <v>#REF!</v>
      </c>
      <c r="AH11" s="14"/>
      <c r="AI11" s="16" t="e">
        <f>#REF!/1000</f>
        <v>#REF!</v>
      </c>
      <c r="AJ11" s="14"/>
      <c r="AK11" s="15" t="e">
        <f>#REF!</f>
        <v>#REF!</v>
      </c>
      <c r="AL11" s="14"/>
      <c r="AM11" s="13" t="e">
        <f>#REF!</f>
        <v>#REF!</v>
      </c>
      <c r="AN11" s="14"/>
      <c r="AO11" s="13" t="e">
        <f>#REF!/#REF!*100</f>
        <v>#REF!</v>
      </c>
      <c r="AQ11" s="13" t="e">
        <f>#REF!/#REF!*100</f>
        <v>#REF!</v>
      </c>
      <c r="AR11" s="13"/>
      <c r="AS11" s="13" t="e">
        <f>#REF!/#REF!*100</f>
        <v>#REF!</v>
      </c>
      <c r="AT11" s="13"/>
      <c r="AU11" s="13" t="e">
        <f>#REF!/#REF!*100</f>
        <v>#REF!</v>
      </c>
      <c r="AV11" s="13"/>
      <c r="AW11" s="13" t="e">
        <f>#REF!/#REF!*100</f>
        <v>#REF!</v>
      </c>
      <c r="AX11" s="14"/>
      <c r="AY11" s="16" t="e">
        <f>#REF!/1000000000</f>
        <v>#REF!</v>
      </c>
      <c r="AZ11" s="16"/>
      <c r="BA11" s="16" t="e">
        <f>#REF!/#REF!</f>
        <v>#REF!</v>
      </c>
      <c r="BB11" s="14"/>
      <c r="BC11" s="15" t="e">
        <f>#REF!/#REF!*100</f>
        <v>#REF!</v>
      </c>
      <c r="BD11" s="43"/>
      <c r="BE11" s="44"/>
    </row>
    <row r="12" spans="1:57" ht="12.75">
      <c r="A12" s="22" t="s">
        <v>19</v>
      </c>
      <c r="B12" s="2"/>
      <c r="C12" s="28">
        <f>ROUND(ROUND(Data!B3/1000,0),-1)</f>
        <v>39540</v>
      </c>
      <c r="D12" s="14"/>
      <c r="E12" s="30">
        <f>ROUND(100*Data!B3/Data!B$7,2)</f>
        <v>21.9</v>
      </c>
      <c r="F12" s="14"/>
      <c r="G12" s="28">
        <f>ROUND(ROUND(Data!D3/1000,0),-1)</f>
        <v>5640</v>
      </c>
      <c r="H12" s="14"/>
      <c r="I12" s="15">
        <f>ROUND(100*Data!D3/Data!D$7,2)</f>
        <v>14.78</v>
      </c>
      <c r="J12" s="14"/>
      <c r="K12" s="13">
        <f>ROUND(Data!D3/Data!B3*100,2)</f>
        <v>14.25</v>
      </c>
      <c r="L12" s="14"/>
      <c r="M12" s="13">
        <f>ROUND(Data!F3/Data!B3*100,2)</f>
        <v>3.56</v>
      </c>
      <c r="O12" s="13">
        <f>ROUND(Data!G3/Data!B3*100,2)</f>
        <v>10.69</v>
      </c>
      <c r="P12" s="13"/>
      <c r="Q12" s="13">
        <f>ROUND(Data!H3/Data!B3*100,2)</f>
        <v>8.95</v>
      </c>
      <c r="R12" s="13"/>
      <c r="S12" s="13">
        <f>ROUND(Data!I3/Data!B3*100,2)</f>
        <v>7.58</v>
      </c>
      <c r="T12" s="13"/>
      <c r="U12" s="13">
        <f>ROUND(Data!J3/Data!B3*100,2)</f>
        <v>6.29</v>
      </c>
      <c r="V12" s="14"/>
      <c r="W12" s="29">
        <f>ROUND(Data!K3/1000000000,2)</f>
        <v>51.71</v>
      </c>
      <c r="X12" s="16"/>
      <c r="Y12" s="16">
        <f>ROUND(ROUND(Data!K3/Data!D3,0),-1)</f>
        <v>9180</v>
      </c>
      <c r="Z12" s="14"/>
      <c r="AA12" s="15">
        <f>ROUND(Data!K3/Data!L3*100,2)</f>
        <v>5</v>
      </c>
      <c r="AC12" s="22" t="s">
        <v>19</v>
      </c>
      <c r="AD12" s="2"/>
      <c r="AE12" s="16" t="e">
        <f>#REF!/1000</f>
        <v>#REF!</v>
      </c>
      <c r="AF12" s="14"/>
      <c r="AG12" s="13" t="e">
        <f>#REF!</f>
        <v>#REF!</v>
      </c>
      <c r="AH12" s="14"/>
      <c r="AI12" s="16" t="e">
        <f>#REF!/1000</f>
        <v>#REF!</v>
      </c>
      <c r="AJ12" s="14"/>
      <c r="AK12" s="15" t="e">
        <f>#REF!</f>
        <v>#REF!</v>
      </c>
      <c r="AL12" s="14"/>
      <c r="AM12" s="13" t="e">
        <f>#REF!</f>
        <v>#REF!</v>
      </c>
      <c r="AN12" s="14"/>
      <c r="AO12" s="13" t="e">
        <f>#REF!/#REF!*100</f>
        <v>#REF!</v>
      </c>
      <c r="AQ12" s="13" t="e">
        <f>#REF!/#REF!*100</f>
        <v>#REF!</v>
      </c>
      <c r="AR12" s="13"/>
      <c r="AS12" s="13" t="e">
        <f>#REF!/#REF!*100</f>
        <v>#REF!</v>
      </c>
      <c r="AT12" s="13"/>
      <c r="AU12" s="13" t="e">
        <f>#REF!/#REF!*100</f>
        <v>#REF!</v>
      </c>
      <c r="AV12" s="13"/>
      <c r="AW12" s="13" t="e">
        <f>#REF!/#REF!*100</f>
        <v>#REF!</v>
      </c>
      <c r="AX12" s="14"/>
      <c r="AY12" s="16" t="e">
        <f>#REF!/1000000000</f>
        <v>#REF!</v>
      </c>
      <c r="AZ12" s="16"/>
      <c r="BA12" s="16" t="e">
        <f>#REF!/#REF!</f>
        <v>#REF!</v>
      </c>
      <c r="BB12" s="14"/>
      <c r="BC12" s="15" t="e">
        <f>#REF!/#REF!*100</f>
        <v>#REF!</v>
      </c>
      <c r="BD12" s="43"/>
      <c r="BE12" s="44"/>
    </row>
    <row r="13" spans="1:57" ht="12.75">
      <c r="A13" s="21" t="s">
        <v>20</v>
      </c>
      <c r="B13" s="2"/>
      <c r="C13" s="28">
        <f>ROUND(ROUND(Data!B4/1000,0),-1)</f>
        <v>37030</v>
      </c>
      <c r="D13" s="14"/>
      <c r="E13" s="30">
        <f>ROUND(100*Data!B4/Data!B$7,2)</f>
        <v>20.51</v>
      </c>
      <c r="F13" s="14"/>
      <c r="G13" s="28">
        <f>ROUND(ROUND(Data!D4/1000,0),-1)</f>
        <v>6620</v>
      </c>
      <c r="H13" s="14"/>
      <c r="I13" s="15">
        <f>ROUND(100*Data!D4/Data!D$7,2)</f>
        <v>17.36</v>
      </c>
      <c r="J13" s="14"/>
      <c r="K13" s="13">
        <f>ROUND(Data!D4/Data!B4*100,2)</f>
        <v>17.88</v>
      </c>
      <c r="L13" s="14"/>
      <c r="M13" s="13">
        <f>ROUND(Data!F4/Data!B4*100,2)</f>
        <v>6.6</v>
      </c>
      <c r="O13" s="13">
        <f>ROUND(Data!G4/Data!B4*100,2)</f>
        <v>11.28</v>
      </c>
      <c r="P13" s="13"/>
      <c r="Q13" s="13">
        <f>ROUND(Data!H4/Data!B4*100,2)</f>
        <v>7.51</v>
      </c>
      <c r="R13" s="13"/>
      <c r="S13" s="13">
        <f>ROUND(Data!I4/Data!B4*100,2)</f>
        <v>5.41</v>
      </c>
      <c r="T13" s="13"/>
      <c r="U13" s="13">
        <f>ROUND(Data!J4/Data!B4*100,2)</f>
        <v>3.37</v>
      </c>
      <c r="V13" s="14"/>
      <c r="W13" s="29">
        <f>ROUND(Data!K4/1000000000,2)</f>
        <v>51.89</v>
      </c>
      <c r="X13" s="16"/>
      <c r="Y13" s="16">
        <f>ROUND(ROUND(Data!K4/Data!D4,0),-1)</f>
        <v>7840</v>
      </c>
      <c r="Z13" s="14"/>
      <c r="AA13" s="15">
        <f>ROUND(Data!K4/Data!L4*100,2)</f>
        <v>2.56</v>
      </c>
      <c r="AC13" s="21" t="s">
        <v>20</v>
      </c>
      <c r="AD13" s="2"/>
      <c r="AE13" s="16" t="e">
        <f>#REF!/1000</f>
        <v>#REF!</v>
      </c>
      <c r="AF13" s="14"/>
      <c r="AG13" s="13" t="e">
        <f>#REF!</f>
        <v>#REF!</v>
      </c>
      <c r="AH13" s="14"/>
      <c r="AI13" s="16" t="e">
        <f>#REF!/1000</f>
        <v>#REF!</v>
      </c>
      <c r="AJ13" s="14"/>
      <c r="AK13" s="15" t="e">
        <f>#REF!</f>
        <v>#REF!</v>
      </c>
      <c r="AL13" s="14"/>
      <c r="AM13" s="13" t="e">
        <f>#REF!</f>
        <v>#REF!</v>
      </c>
      <c r="AN13" s="14"/>
      <c r="AO13" s="13" t="e">
        <f>#REF!/#REF!*100</f>
        <v>#REF!</v>
      </c>
      <c r="AQ13" s="13" t="e">
        <f>#REF!/#REF!*100</f>
        <v>#REF!</v>
      </c>
      <c r="AR13" s="13"/>
      <c r="AS13" s="13" t="e">
        <f>#REF!/#REF!*100</f>
        <v>#REF!</v>
      </c>
      <c r="AT13" s="13"/>
      <c r="AU13" s="13" t="e">
        <f>#REF!/#REF!*100</f>
        <v>#REF!</v>
      </c>
      <c r="AV13" s="13"/>
      <c r="AW13" s="13" t="e">
        <f>#REF!/#REF!*100</f>
        <v>#REF!</v>
      </c>
      <c r="AX13" s="14"/>
      <c r="AY13" s="16" t="e">
        <f>#REF!/1000000000</f>
        <v>#REF!</v>
      </c>
      <c r="AZ13" s="16"/>
      <c r="BA13" s="16" t="e">
        <f>#REF!/#REF!</f>
        <v>#REF!</v>
      </c>
      <c r="BB13" s="14"/>
      <c r="BC13" s="15" t="e">
        <f>#REF!/#REF!*100</f>
        <v>#REF!</v>
      </c>
      <c r="BD13" s="43"/>
      <c r="BE13" s="44"/>
    </row>
    <row r="14" spans="1:57" ht="12.75">
      <c r="A14" s="21" t="s">
        <v>21</v>
      </c>
      <c r="B14" s="2"/>
      <c r="C14" s="28">
        <f>ROUND(ROUND(Data!B5/1000,0),-1)</f>
        <v>30070</v>
      </c>
      <c r="D14" s="14"/>
      <c r="E14" s="30">
        <f>ROUND(100*Data!B5/Data!B$7,2)</f>
        <v>16.66</v>
      </c>
      <c r="F14" s="14"/>
      <c r="G14" s="28">
        <f>ROUND(ROUND(Data!D5/1000,0),-1)</f>
        <v>7880</v>
      </c>
      <c r="H14" s="14"/>
      <c r="I14" s="15">
        <f>ROUND(100*Data!D5/Data!D$7,2)</f>
        <v>20.65</v>
      </c>
      <c r="J14" s="14"/>
      <c r="K14" s="13">
        <f>ROUND(Data!D5/Data!B5*100,2)</f>
        <v>26.19</v>
      </c>
      <c r="L14" s="14"/>
      <c r="M14" s="13">
        <f>ROUND(Data!F5/Data!B5*100,2)</f>
        <v>10.62</v>
      </c>
      <c r="O14" s="13">
        <f>ROUND(Data!G5/Data!B5*100,2)</f>
        <v>15.57</v>
      </c>
      <c r="P14" s="13"/>
      <c r="Q14" s="13">
        <f>ROUND(Data!H5/Data!B5*100,2)</f>
        <v>7.79</v>
      </c>
      <c r="R14" s="13"/>
      <c r="S14" s="13">
        <f>ROUND(Data!I5/Data!B5*100,2)</f>
        <v>4.83</v>
      </c>
      <c r="T14" s="13"/>
      <c r="U14" s="13">
        <f>ROUND(Data!J5/Data!B5*100,2)</f>
        <v>2.75</v>
      </c>
      <c r="V14" s="14"/>
      <c r="W14" s="29">
        <f>ROUND(Data!K5/1000000000,2)</f>
        <v>73.63</v>
      </c>
      <c r="X14" s="16"/>
      <c r="Y14" s="16">
        <f>ROUND(ROUND(Data!K5/Data!D5,0),-1)</f>
        <v>9350</v>
      </c>
      <c r="Z14" s="14"/>
      <c r="AA14" s="15">
        <f>ROUND(Data!K5/Data!L5*100,2)</f>
        <v>2.44</v>
      </c>
      <c r="AC14" s="21" t="s">
        <v>21</v>
      </c>
      <c r="AD14" s="2"/>
      <c r="AE14" s="16" t="e">
        <f>#REF!/1000</f>
        <v>#REF!</v>
      </c>
      <c r="AF14" s="14"/>
      <c r="AG14" s="13" t="e">
        <f>#REF!</f>
        <v>#REF!</v>
      </c>
      <c r="AH14" s="14"/>
      <c r="AI14" s="16" t="e">
        <f>#REF!/1000</f>
        <v>#REF!</v>
      </c>
      <c r="AJ14" s="14"/>
      <c r="AK14" s="15" t="e">
        <f>#REF!</f>
        <v>#REF!</v>
      </c>
      <c r="AL14" s="14"/>
      <c r="AM14" s="13" t="e">
        <f>#REF!</f>
        <v>#REF!</v>
      </c>
      <c r="AN14" s="14"/>
      <c r="AO14" s="13" t="e">
        <f>#REF!/#REF!*100</f>
        <v>#REF!</v>
      </c>
      <c r="AQ14" s="13" t="e">
        <f>#REF!/#REF!*100</f>
        <v>#REF!</v>
      </c>
      <c r="AR14" s="13"/>
      <c r="AS14" s="13" t="e">
        <f>#REF!/#REF!*100</f>
        <v>#REF!</v>
      </c>
      <c r="AT14" s="13"/>
      <c r="AU14" s="13" t="e">
        <f>#REF!/#REF!*100</f>
        <v>#REF!</v>
      </c>
      <c r="AV14" s="13"/>
      <c r="AW14" s="13" t="e">
        <f>#REF!/#REF!*100</f>
        <v>#REF!</v>
      </c>
      <c r="AX14" s="14"/>
      <c r="AY14" s="16" t="e">
        <f>#REF!/1000000000</f>
        <v>#REF!</v>
      </c>
      <c r="AZ14" s="16"/>
      <c r="BA14" s="16" t="e">
        <f>#REF!/#REF!</f>
        <v>#REF!</v>
      </c>
      <c r="BB14" s="14"/>
      <c r="BC14" s="15" t="e">
        <f>#REF!/#REF!*100</f>
        <v>#REF!</v>
      </c>
      <c r="BD14" s="43"/>
      <c r="BE14" s="44"/>
    </row>
    <row r="15" spans="1:57" ht="12.75">
      <c r="A15" s="21" t="s">
        <v>22</v>
      </c>
      <c r="B15" s="2"/>
      <c r="C15" s="28">
        <f>ROUND(ROUND(Data!B6/1000,0),-1)</f>
        <v>24840</v>
      </c>
      <c r="D15" s="14"/>
      <c r="E15" s="30">
        <f>ROUND(100*Data!B6/Data!B$7,2)</f>
        <v>13.76</v>
      </c>
      <c r="F15" s="14"/>
      <c r="G15" s="28">
        <f>ROUND(ROUND(Data!D6/1000,0),-1)</f>
        <v>10570</v>
      </c>
      <c r="H15" s="14"/>
      <c r="I15" s="15">
        <f>ROUND(100*Data!D6/Data!D$7,2)</f>
        <v>27.72</v>
      </c>
      <c r="J15" s="14"/>
      <c r="K15" s="13">
        <f>ROUND(Data!D6/Data!B6*100,2)</f>
        <v>42.56</v>
      </c>
      <c r="L15" s="14"/>
      <c r="M15" s="13">
        <f>ROUND(Data!F6/Data!B6*100,2)</f>
        <v>15.36</v>
      </c>
      <c r="O15" s="13">
        <f>ROUND(Data!G6/Data!B6*100,2)</f>
        <v>27.2</v>
      </c>
      <c r="P15" s="13"/>
      <c r="Q15" s="13">
        <f>ROUND(Data!H6/Data!B6*100,2)</f>
        <v>15.47</v>
      </c>
      <c r="R15" s="13"/>
      <c r="S15" s="13">
        <f>ROUND(Data!I6/Data!B6*100,2)</f>
        <v>11.23</v>
      </c>
      <c r="T15" s="13"/>
      <c r="U15" s="13">
        <f>ROUND(Data!J6/Data!B6*100,2)</f>
        <v>7.08</v>
      </c>
      <c r="V15" s="14"/>
      <c r="W15" s="29">
        <f>ROUND(Data!K6/1000000000,2)</f>
        <v>1158.22</v>
      </c>
      <c r="X15" s="16"/>
      <c r="Y15" s="16">
        <f>ROUND(ROUND(Data!K6/Data!D6,0),-1)</f>
        <v>109580</v>
      </c>
      <c r="Z15" s="14"/>
      <c r="AA15" s="15">
        <f>ROUND(Data!K6/Data!L6*100,2)</f>
        <v>13.51</v>
      </c>
      <c r="AC15" s="21" t="s">
        <v>22</v>
      </c>
      <c r="AD15" s="2"/>
      <c r="AE15" s="16" t="e">
        <f>#REF!/1000</f>
        <v>#REF!</v>
      </c>
      <c r="AF15" s="14"/>
      <c r="AG15" s="13" t="e">
        <f>#REF!</f>
        <v>#REF!</v>
      </c>
      <c r="AH15" s="14"/>
      <c r="AI15" s="16" t="e">
        <f>#REF!/1000</f>
        <v>#REF!</v>
      </c>
      <c r="AJ15" s="14"/>
      <c r="AK15" s="15" t="e">
        <f>#REF!</f>
        <v>#REF!</v>
      </c>
      <c r="AL15" s="14"/>
      <c r="AM15" s="13" t="e">
        <f>#REF!</f>
        <v>#REF!</v>
      </c>
      <c r="AN15" s="14"/>
      <c r="AO15" s="13" t="e">
        <f>#REF!/#REF!*100</f>
        <v>#REF!</v>
      </c>
      <c r="AQ15" s="13" t="e">
        <f>#REF!/#REF!*100</f>
        <v>#REF!</v>
      </c>
      <c r="AR15" s="13"/>
      <c r="AS15" s="13" t="e">
        <f>#REF!/#REF!*100</f>
        <v>#REF!</v>
      </c>
      <c r="AT15" s="13"/>
      <c r="AU15" s="13" t="e">
        <f>#REF!/#REF!*100</f>
        <v>#REF!</v>
      </c>
      <c r="AV15" s="13"/>
      <c r="AW15" s="13" t="e">
        <f>#REF!/#REF!*100</f>
        <v>#REF!</v>
      </c>
      <c r="AX15" s="14"/>
      <c r="AY15" s="16" t="e">
        <f>#REF!/1000000000</f>
        <v>#REF!</v>
      </c>
      <c r="AZ15" s="16"/>
      <c r="BA15" s="16" t="e">
        <f>#REF!/#REF!</f>
        <v>#REF!</v>
      </c>
      <c r="BB15" s="14"/>
      <c r="BC15" s="15" t="e">
        <f>#REF!/#REF!*100</f>
        <v>#REF!</v>
      </c>
      <c r="BD15" s="43"/>
      <c r="BE15" s="44"/>
    </row>
    <row r="16" spans="1:57" s="38" customFormat="1" ht="12.75">
      <c r="A16" s="21" t="s">
        <v>8</v>
      </c>
      <c r="B16" s="3"/>
      <c r="C16" s="32">
        <f>ROUND(ROUND(Data!B7/1000,0),-1)</f>
        <v>180540</v>
      </c>
      <c r="D16" s="33"/>
      <c r="E16" s="34">
        <f>ROUND(100*Data!B7/Data!B$7,2)</f>
        <v>100</v>
      </c>
      <c r="F16" s="33"/>
      <c r="G16" s="32">
        <f>ROUND(ROUND(Data!D7/1000,0),-1)</f>
        <v>38130</v>
      </c>
      <c r="H16" s="33"/>
      <c r="I16" s="35">
        <f>ROUND(100*Data!D7/Data!D$7,2)</f>
        <v>100</v>
      </c>
      <c r="J16" s="33"/>
      <c r="K16" s="36">
        <f>ROUND(Data!D7/Data!B7*100,2)</f>
        <v>21.12</v>
      </c>
      <c r="L16" s="37"/>
      <c r="M16" s="36">
        <f>ROUND(Data!F7/Data!B7*100,2)</f>
        <v>6.98</v>
      </c>
      <c r="O16" s="36">
        <f>ROUND(Data!G7/Data!B7*100,2)</f>
        <v>14.14</v>
      </c>
      <c r="P16" s="36"/>
      <c r="Q16" s="36">
        <f>ROUND(Data!H7/Data!B7*100,2)</f>
        <v>9.75</v>
      </c>
      <c r="R16" s="36"/>
      <c r="S16" s="36">
        <f>ROUND(Data!I7/Data!B7*100,2)</f>
        <v>7.78</v>
      </c>
      <c r="T16" s="36"/>
      <c r="U16" s="36">
        <f>ROUND(Data!J7/Data!B7*100,2)</f>
        <v>5.96</v>
      </c>
      <c r="V16" s="33"/>
      <c r="W16" s="39">
        <f>ROUND(Data!K7/1000000000,2)</f>
        <v>1268.06</v>
      </c>
      <c r="X16" s="40"/>
      <c r="Y16" s="40">
        <f>ROUND(ROUND(Data!K7/Data!D7,0),-1)</f>
        <v>33260</v>
      </c>
      <c r="Z16" s="33"/>
      <c r="AA16" s="35">
        <f>ROUND(Data!K7/Data!L7*100,2)</f>
        <v>8.62</v>
      </c>
      <c r="AC16" s="21" t="s">
        <v>8</v>
      </c>
      <c r="AD16" s="3"/>
      <c r="AE16" s="40" t="e">
        <f>#REF!/1000</f>
        <v>#REF!</v>
      </c>
      <c r="AF16" s="33"/>
      <c r="AG16" s="36" t="e">
        <f>SUM(#REF!)</f>
        <v>#REF!</v>
      </c>
      <c r="AH16" s="33"/>
      <c r="AI16" s="40" t="e">
        <f>#REF!/1000</f>
        <v>#REF!</v>
      </c>
      <c r="AJ16" s="33"/>
      <c r="AK16" s="35" t="e">
        <f>SUM(#REF!)</f>
        <v>#REF!</v>
      </c>
      <c r="AL16" s="33"/>
      <c r="AM16" s="36" t="e">
        <f>#REF!</f>
        <v>#REF!</v>
      </c>
      <c r="AN16" s="37"/>
      <c r="AO16" s="36" t="e">
        <f>#REF!/#REF!*100</f>
        <v>#REF!</v>
      </c>
      <c r="AQ16" s="36" t="e">
        <f>#REF!/#REF!*100</f>
        <v>#REF!</v>
      </c>
      <c r="AR16" s="36"/>
      <c r="AS16" s="36" t="e">
        <f>#REF!/#REF!*100</f>
        <v>#REF!</v>
      </c>
      <c r="AT16" s="36"/>
      <c r="AU16" s="36" t="e">
        <f>#REF!/#REF!*100</f>
        <v>#REF!</v>
      </c>
      <c r="AV16" s="36"/>
      <c r="AW16" s="36" t="e">
        <f>#REF!/#REF!*100</f>
        <v>#REF!</v>
      </c>
      <c r="AX16" s="33"/>
      <c r="AY16" s="40" t="e">
        <f>#REF!/1000000000</f>
        <v>#REF!</v>
      </c>
      <c r="AZ16" s="40"/>
      <c r="BA16" s="40" t="e">
        <f>#REF!/#REF!</f>
        <v>#REF!</v>
      </c>
      <c r="BB16" s="33"/>
      <c r="BC16" s="35" t="e">
        <f>#REF!/#REF!*100</f>
        <v>#REF!</v>
      </c>
      <c r="BD16" s="43"/>
      <c r="BE16" s="44"/>
    </row>
    <row r="17" spans="1:57" ht="12.75">
      <c r="A17" s="21"/>
      <c r="B17" s="2"/>
      <c r="C17" s="28"/>
      <c r="E17" s="30"/>
      <c r="G17" s="28"/>
      <c r="I17" s="15"/>
      <c r="K17" s="13"/>
      <c r="M17" s="13"/>
      <c r="O17" s="13"/>
      <c r="Q17" s="13"/>
      <c r="S17" s="13"/>
      <c r="U17" s="13"/>
      <c r="W17" s="29"/>
      <c r="Y17" s="16"/>
      <c r="AA17" s="15"/>
      <c r="AC17" s="21"/>
      <c r="AD17" s="2"/>
      <c r="BD17" s="43"/>
      <c r="BE17" s="44"/>
    </row>
    <row r="18" spans="1:57" ht="12.75">
      <c r="A18" s="23" t="s">
        <v>23</v>
      </c>
      <c r="B18" s="2"/>
      <c r="C18" s="28"/>
      <c r="E18" s="30"/>
      <c r="G18" s="28"/>
      <c r="I18" s="15"/>
      <c r="K18" s="13"/>
      <c r="M18" s="13"/>
      <c r="O18" s="13"/>
      <c r="Q18" s="13"/>
      <c r="S18" s="13"/>
      <c r="U18" s="13"/>
      <c r="W18" s="29"/>
      <c r="Y18" s="16"/>
      <c r="AA18" s="15"/>
      <c r="AC18" s="23" t="s">
        <v>23</v>
      </c>
      <c r="AD18" s="2"/>
      <c r="BD18" s="43"/>
      <c r="BE18" s="44"/>
    </row>
    <row r="19" spans="1:57" ht="12.75">
      <c r="A19" s="21" t="s">
        <v>24</v>
      </c>
      <c r="B19" s="2"/>
      <c r="C19" s="28">
        <f>ROUND(ROUND(Data!B10/1000,0),-1)</f>
        <v>12710</v>
      </c>
      <c r="D19" s="14"/>
      <c r="E19" s="30">
        <f>ROUND(100*Data!B10/Data!B$7,2)</f>
        <v>7.04</v>
      </c>
      <c r="F19" s="14"/>
      <c r="G19" s="28">
        <f>ROUND(ROUND(Data!D10/1000,0),-1)</f>
        <v>4410</v>
      </c>
      <c r="H19" s="14"/>
      <c r="I19" s="15">
        <f>ROUND(100*Data!D10/Data!D$7,2)</f>
        <v>11.56</v>
      </c>
      <c r="J19" s="14"/>
      <c r="K19" s="13">
        <f>ROUND(Data!D10/Data!B10*100,2)</f>
        <v>34.69</v>
      </c>
      <c r="L19" s="14"/>
      <c r="M19" s="13">
        <f>ROUND(Data!F10/Data!B10*100,2)</f>
        <v>13.81</v>
      </c>
      <c r="O19" s="13">
        <f>ROUND(Data!G10/Data!B10*100,2)</f>
        <v>20.88</v>
      </c>
      <c r="P19" s="13"/>
      <c r="Q19" s="13">
        <f>ROUND(Data!H10/Data!B10*100,2)</f>
        <v>10.63</v>
      </c>
      <c r="R19" s="13"/>
      <c r="S19" s="13">
        <f>ROUND(Data!I10/Data!B10*100,2)</f>
        <v>7.13</v>
      </c>
      <c r="T19" s="13"/>
      <c r="U19" s="13">
        <f>ROUND(Data!J10/Data!B10*100,2)</f>
        <v>3.82</v>
      </c>
      <c r="V19" s="14"/>
      <c r="W19" s="29">
        <f>ROUND(Data!K10/1000000000,2)</f>
        <v>80.14</v>
      </c>
      <c r="X19" s="16"/>
      <c r="Y19" s="16">
        <f>ROUND(ROUND(Data!K10/Data!D10,0),-1)</f>
        <v>18170</v>
      </c>
      <c r="Z19" s="14"/>
      <c r="AA19" s="15">
        <f>ROUND(Data!K10/Data!L10*100,2)</f>
        <v>3.87</v>
      </c>
      <c r="AC19" s="21" t="s">
        <v>24</v>
      </c>
      <c r="AD19" s="2"/>
      <c r="AE19" s="16" t="e">
        <f>#REF!/1000</f>
        <v>#REF!</v>
      </c>
      <c r="AF19" s="14"/>
      <c r="AG19" s="13" t="e">
        <f>#REF!</f>
        <v>#REF!</v>
      </c>
      <c r="AH19" s="14"/>
      <c r="AI19" s="16" t="e">
        <f>#REF!/1000</f>
        <v>#REF!</v>
      </c>
      <c r="AJ19" s="14"/>
      <c r="AK19" s="15" t="e">
        <f>#REF!</f>
        <v>#REF!</v>
      </c>
      <c r="AL19" s="14"/>
      <c r="AM19" s="13" t="e">
        <f>#REF!</f>
        <v>#REF!</v>
      </c>
      <c r="AN19" s="14"/>
      <c r="AO19" s="13" t="e">
        <f>#REF!/#REF!*100</f>
        <v>#REF!</v>
      </c>
      <c r="AQ19" s="13" t="e">
        <f>#REF!/#REF!*100</f>
        <v>#REF!</v>
      </c>
      <c r="AR19" s="13"/>
      <c r="AS19" s="13" t="e">
        <f>#REF!/#REF!*100</f>
        <v>#REF!</v>
      </c>
      <c r="AT19" s="13"/>
      <c r="AU19" s="13" t="e">
        <f>#REF!/#REF!*100</f>
        <v>#REF!</v>
      </c>
      <c r="AV19" s="13"/>
      <c r="AW19" s="13" t="e">
        <f>#REF!/#REF!*100</f>
        <v>#REF!</v>
      </c>
      <c r="AX19" s="14"/>
      <c r="AY19" s="16" t="e">
        <f>#REF!/1000000000</f>
        <v>#REF!</v>
      </c>
      <c r="AZ19" s="16"/>
      <c r="BA19" s="16" t="e">
        <f>#REF!/#REF!</f>
        <v>#REF!</v>
      </c>
      <c r="BB19" s="14"/>
      <c r="BC19" s="15" t="e">
        <f>#REF!/#REF!*100</f>
        <v>#REF!</v>
      </c>
      <c r="BD19" s="43"/>
      <c r="BE19" s="44"/>
    </row>
    <row r="20" spans="1:57" ht="12.75">
      <c r="A20" s="21" t="s">
        <v>25</v>
      </c>
      <c r="B20" s="2"/>
      <c r="C20" s="28">
        <f>ROUND(ROUND(Data!B11/1000,0),-1)</f>
        <v>6220</v>
      </c>
      <c r="D20" s="14"/>
      <c r="E20" s="30">
        <f>ROUND(100*Data!B11/Data!B$7,2)</f>
        <v>3.44</v>
      </c>
      <c r="F20" s="14"/>
      <c r="G20" s="28">
        <f>ROUND(ROUND(Data!D11/1000,0),-1)</f>
        <v>2570</v>
      </c>
      <c r="H20" s="14"/>
      <c r="I20" s="15">
        <f>ROUND(100*Data!D11/Data!D$7,2)</f>
        <v>6.73</v>
      </c>
      <c r="J20" s="14"/>
      <c r="K20" s="13">
        <f>ROUND(Data!D11/Data!B11*100,2)</f>
        <v>41.27</v>
      </c>
      <c r="L20" s="14"/>
      <c r="M20" s="13">
        <f>ROUND(Data!F11/Data!B11*100,2)</f>
        <v>15.48</v>
      </c>
      <c r="O20" s="13">
        <f>ROUND(Data!G11/Data!B11*100,2)</f>
        <v>25.8</v>
      </c>
      <c r="P20" s="13"/>
      <c r="Q20" s="13">
        <f>ROUND(Data!H11/Data!B11*100,2)</f>
        <v>13.72</v>
      </c>
      <c r="R20" s="13"/>
      <c r="S20" s="13">
        <f>ROUND(Data!I11/Data!B11*100,2)</f>
        <v>9.27</v>
      </c>
      <c r="T20" s="13"/>
      <c r="U20" s="13">
        <f>ROUND(Data!J11/Data!B11*100,2)</f>
        <v>5.4</v>
      </c>
      <c r="V20" s="14"/>
      <c r="W20" s="29">
        <f>ROUND(Data!K11/1000000000,2)</f>
        <v>78.58</v>
      </c>
      <c r="X20" s="16"/>
      <c r="Y20" s="16">
        <f>ROUND(ROUND(Data!K11/Data!D11,0),-1)</f>
        <v>30630</v>
      </c>
      <c r="Z20" s="14"/>
      <c r="AA20" s="15">
        <f>ROUND(Data!K11/Data!L11*100,2)</f>
        <v>5.46</v>
      </c>
      <c r="AC20" s="21" t="s">
        <v>25</v>
      </c>
      <c r="AD20" s="2"/>
      <c r="AE20" s="16" t="e">
        <f>#REF!/1000</f>
        <v>#REF!</v>
      </c>
      <c r="AF20" s="14"/>
      <c r="AG20" s="13" t="e">
        <f>#REF!</f>
        <v>#REF!</v>
      </c>
      <c r="AH20" s="14"/>
      <c r="AI20" s="16" t="e">
        <f>#REF!/1000</f>
        <v>#REF!</v>
      </c>
      <c r="AJ20" s="14"/>
      <c r="AK20" s="15" t="e">
        <f>#REF!</f>
        <v>#REF!</v>
      </c>
      <c r="AL20" s="14"/>
      <c r="AM20" s="13" t="e">
        <f>#REF!</f>
        <v>#REF!</v>
      </c>
      <c r="AN20" s="14"/>
      <c r="AO20" s="13" t="e">
        <f>#REF!/#REF!*100</f>
        <v>#REF!</v>
      </c>
      <c r="AQ20" s="13" t="e">
        <f>#REF!/#REF!*100</f>
        <v>#REF!</v>
      </c>
      <c r="AR20" s="13"/>
      <c r="AS20" s="13" t="e">
        <f>#REF!/#REF!*100</f>
        <v>#REF!</v>
      </c>
      <c r="AT20" s="13"/>
      <c r="AU20" s="13" t="e">
        <f>#REF!/#REF!*100</f>
        <v>#REF!</v>
      </c>
      <c r="AV20" s="13"/>
      <c r="AW20" s="13" t="e">
        <f>#REF!/#REF!*100</f>
        <v>#REF!</v>
      </c>
      <c r="AX20" s="14"/>
      <c r="AY20" s="16" t="e">
        <f>#REF!/1000000000</f>
        <v>#REF!</v>
      </c>
      <c r="AZ20" s="16"/>
      <c r="BA20" s="16" t="e">
        <f>#REF!/#REF!</f>
        <v>#REF!</v>
      </c>
      <c r="BB20" s="14"/>
      <c r="BC20" s="15" t="e">
        <f>#REF!/#REF!*100</f>
        <v>#REF!</v>
      </c>
      <c r="BD20" s="43"/>
      <c r="BE20" s="44"/>
    </row>
    <row r="21" spans="1:57" ht="12.75">
      <c r="A21" s="21" t="s">
        <v>26</v>
      </c>
      <c r="B21" s="2"/>
      <c r="C21" s="28">
        <f>ROUND(ROUND(Data!B12/1000,0),-1)</f>
        <v>4760</v>
      </c>
      <c r="D21" s="14"/>
      <c r="E21" s="30">
        <f>ROUND(100*Data!B12/Data!B$7,2)</f>
        <v>2.64</v>
      </c>
      <c r="F21" s="14"/>
      <c r="G21" s="28">
        <f>ROUND(ROUND(Data!D12/1000,0),-1)</f>
        <v>2710</v>
      </c>
      <c r="H21" s="14"/>
      <c r="I21" s="15">
        <f>ROUND(100*Data!D12/Data!D$7,2)</f>
        <v>7.1</v>
      </c>
      <c r="J21" s="14"/>
      <c r="K21" s="13">
        <f>ROUND(Data!D12/Data!B12*100,2)</f>
        <v>56.83</v>
      </c>
      <c r="L21" s="14"/>
      <c r="M21" s="13">
        <f>ROUND(Data!F12/Data!B12*100,2)</f>
        <v>18.52</v>
      </c>
      <c r="O21" s="13">
        <f>ROUND(Data!G12/Data!B12*100,2)</f>
        <v>38.31</v>
      </c>
      <c r="P21" s="13"/>
      <c r="Q21" s="13">
        <f>ROUND(Data!H12/Data!B12*100,2)</f>
        <v>24.14</v>
      </c>
      <c r="R21" s="13"/>
      <c r="S21" s="13">
        <f>ROUND(Data!I12/Data!B12*100,2)</f>
        <v>18.66</v>
      </c>
      <c r="T21" s="13"/>
      <c r="U21" s="13">
        <f>ROUND(Data!J12/Data!B12*100,2)</f>
        <v>12.71</v>
      </c>
      <c r="V21" s="14"/>
      <c r="W21" s="29">
        <f>ROUND(Data!K12/1000000000,2)</f>
        <v>273.58</v>
      </c>
      <c r="X21" s="16"/>
      <c r="Y21" s="16">
        <f>ROUND(ROUND(Data!K12/Data!D12,0),-1)</f>
        <v>101060</v>
      </c>
      <c r="Z21" s="14"/>
      <c r="AA21" s="15">
        <f>ROUND(Data!K12/Data!L12*100,2)</f>
        <v>13.64</v>
      </c>
      <c r="AC21" s="21" t="s">
        <v>26</v>
      </c>
      <c r="AD21" s="2"/>
      <c r="AE21" s="16" t="e">
        <f>#REF!/1000</f>
        <v>#REF!</v>
      </c>
      <c r="AF21" s="14"/>
      <c r="AG21" s="13" t="e">
        <f>#REF!</f>
        <v>#REF!</v>
      </c>
      <c r="AH21" s="14"/>
      <c r="AI21" s="16" t="e">
        <f>#REF!/1000</f>
        <v>#REF!</v>
      </c>
      <c r="AJ21" s="14"/>
      <c r="AK21" s="15" t="e">
        <f>#REF!</f>
        <v>#REF!</v>
      </c>
      <c r="AL21" s="14"/>
      <c r="AM21" s="13" t="e">
        <f>#REF!</f>
        <v>#REF!</v>
      </c>
      <c r="AN21" s="14"/>
      <c r="AO21" s="13" t="e">
        <f>#REF!/#REF!*100</f>
        <v>#REF!</v>
      </c>
      <c r="AQ21" s="13" t="e">
        <f>#REF!/#REF!*100</f>
        <v>#REF!</v>
      </c>
      <c r="AR21" s="13"/>
      <c r="AS21" s="13" t="e">
        <f>#REF!/#REF!*100</f>
        <v>#REF!</v>
      </c>
      <c r="AT21" s="13"/>
      <c r="AU21" s="13" t="e">
        <f>#REF!/#REF!*100</f>
        <v>#REF!</v>
      </c>
      <c r="AV21" s="13"/>
      <c r="AW21" s="13" t="e">
        <f>#REF!/#REF!*100</f>
        <v>#REF!</v>
      </c>
      <c r="AX21" s="14"/>
      <c r="AY21" s="16" t="e">
        <f>#REF!/1000000000</f>
        <v>#REF!</v>
      </c>
      <c r="AZ21" s="16"/>
      <c r="BA21" s="16" t="e">
        <f>#REF!/#REF!</f>
        <v>#REF!</v>
      </c>
      <c r="BB21" s="14"/>
      <c r="BC21" s="15" t="e">
        <f>#REF!/#REF!*100</f>
        <v>#REF!</v>
      </c>
      <c r="BD21" s="43"/>
      <c r="BE21" s="44"/>
    </row>
    <row r="22" spans="1:57" ht="12.75">
      <c r="A22" s="21" t="s">
        <v>27</v>
      </c>
      <c r="B22" s="5"/>
      <c r="C22" s="28">
        <f>ROUND(ROUND(Data!B13/1000,0),-1)</f>
        <v>1150</v>
      </c>
      <c r="D22" s="14"/>
      <c r="E22" s="30">
        <f>ROUND(100*Data!B13/Data!B$7,2)</f>
        <v>0.63</v>
      </c>
      <c r="F22" s="14"/>
      <c r="G22" s="28">
        <f>ROUND(ROUND(Data!D13/1000,0),-1)</f>
        <v>890</v>
      </c>
      <c r="H22" s="14"/>
      <c r="I22" s="15">
        <f>ROUND(100*Data!D13/Data!D$7,2)</f>
        <v>2.33</v>
      </c>
      <c r="J22" s="14"/>
      <c r="K22" s="13">
        <f>ROUND(Data!D13/Data!B13*100,2)</f>
        <v>77.48</v>
      </c>
      <c r="L22" s="14"/>
      <c r="M22" s="13">
        <f>ROUND(Data!F13/Data!B13*100,2)</f>
        <v>18.67</v>
      </c>
      <c r="O22" s="13">
        <f>ROUND(Data!G13/Data!B13*100,2)</f>
        <v>58.8</v>
      </c>
      <c r="P22" s="13"/>
      <c r="Q22" s="13">
        <f>ROUND(Data!H13/Data!B13*100,2)</f>
        <v>42.58</v>
      </c>
      <c r="R22" s="13"/>
      <c r="S22" s="13">
        <f>ROUND(Data!I13/Data!B13*100,2)</f>
        <v>36.49</v>
      </c>
      <c r="T22" s="13"/>
      <c r="U22" s="13">
        <f>ROUND(Data!J13/Data!B13*100,2)</f>
        <v>29.06</v>
      </c>
      <c r="V22" s="14"/>
      <c r="W22" s="29">
        <f>ROUND(Data!K13/1000000000,2)</f>
        <v>725.92</v>
      </c>
      <c r="X22" s="16"/>
      <c r="Y22" s="16">
        <f>ROUND(ROUND(Data!K13/Data!D13,0),-1)</f>
        <v>818100</v>
      </c>
      <c r="Z22" s="14"/>
      <c r="AA22" s="15">
        <f>ROUND(Data!K13/Data!L13*100,2)</f>
        <v>23.74</v>
      </c>
      <c r="AC22" s="21" t="s">
        <v>27</v>
      </c>
      <c r="AD22" s="5"/>
      <c r="AE22" s="16" t="e">
        <f>#REF!/1000</f>
        <v>#REF!</v>
      </c>
      <c r="AF22" s="14"/>
      <c r="AG22" s="13" t="e">
        <f>#REF!</f>
        <v>#REF!</v>
      </c>
      <c r="AH22" s="14"/>
      <c r="AI22" s="16" t="e">
        <f>#REF!/1000</f>
        <v>#REF!</v>
      </c>
      <c r="AJ22" s="14"/>
      <c r="AK22" s="15" t="e">
        <f>#REF!</f>
        <v>#REF!</v>
      </c>
      <c r="AL22" s="14"/>
      <c r="AM22" s="13" t="e">
        <f>#REF!</f>
        <v>#REF!</v>
      </c>
      <c r="AN22" s="14"/>
      <c r="AO22" s="13" t="e">
        <f>#REF!/#REF!*100</f>
        <v>#REF!</v>
      </c>
      <c r="AQ22" s="13" t="e">
        <f>#REF!/#REF!*100</f>
        <v>#REF!</v>
      </c>
      <c r="AR22" s="13"/>
      <c r="AS22" s="13" t="e">
        <f>#REF!/#REF!*100</f>
        <v>#REF!</v>
      </c>
      <c r="AT22" s="13"/>
      <c r="AU22" s="13" t="e">
        <f>#REF!/#REF!*100</f>
        <v>#REF!</v>
      </c>
      <c r="AV22" s="13"/>
      <c r="AW22" s="13" t="e">
        <f>#REF!/#REF!*100</f>
        <v>#REF!</v>
      </c>
      <c r="AX22" s="14"/>
      <c r="AY22" s="16" t="e">
        <f>#REF!/1000000000</f>
        <v>#REF!</v>
      </c>
      <c r="AZ22" s="16"/>
      <c r="BA22" s="16" t="e">
        <f>#REF!/#REF!</f>
        <v>#REF!</v>
      </c>
      <c r="BB22" s="14"/>
      <c r="BC22" s="15" t="e">
        <f>#REF!/#REF!*100</f>
        <v>#REF!</v>
      </c>
      <c r="BD22" s="43"/>
      <c r="BE22" s="44"/>
    </row>
    <row r="23" spans="1:57" ht="12.75">
      <c r="A23" s="24" t="s">
        <v>28</v>
      </c>
      <c r="B23" s="5"/>
      <c r="C23" s="28">
        <f>ROUND(ROUND(Data!B14/1000,0),-1)</f>
        <v>120</v>
      </c>
      <c r="D23" s="14"/>
      <c r="E23" s="30">
        <f>ROUND(100*Data!B14/Data!B$7,2)</f>
        <v>0.07</v>
      </c>
      <c r="F23" s="14"/>
      <c r="G23" s="28">
        <f>ROUND(ROUND(Data!D14/1000,0),-1)</f>
        <v>100</v>
      </c>
      <c r="H23" s="14"/>
      <c r="I23" s="15">
        <f>ROUND(100*Data!D14/Data!D$7,2)</f>
        <v>0.27</v>
      </c>
      <c r="J23" s="14"/>
      <c r="K23" s="13">
        <f>ROUND(Data!D14/Data!B14*100,2)</f>
        <v>88.24</v>
      </c>
      <c r="L23" s="14"/>
      <c r="M23" s="13">
        <f>ROUND(Data!F14/Data!B14*100,2)</f>
        <v>28.94</v>
      </c>
      <c r="O23" s="13">
        <f>ROUND(Data!G14/Data!B14*100,2)</f>
        <v>59.3</v>
      </c>
      <c r="P23" s="13"/>
      <c r="Q23" s="13">
        <f>ROUND(Data!H14/Data!B14*100,2)</f>
        <v>41.72</v>
      </c>
      <c r="R23" s="13"/>
      <c r="S23" s="13">
        <f>ROUND(Data!I14/Data!B14*100,2)</f>
        <v>35.89</v>
      </c>
      <c r="T23" s="13"/>
      <c r="U23" s="13">
        <f>ROUND(Data!J14/Data!B14*100,2)</f>
        <v>29.22</v>
      </c>
      <c r="V23" s="14"/>
      <c r="W23" s="29">
        <f>ROUND(Data!K14/1000000000,2)</f>
        <v>310.34</v>
      </c>
      <c r="X23" s="16"/>
      <c r="Y23" s="16">
        <f>ROUND(ROUND(Data!K14/Data!D14,0),-1)</f>
        <v>2979850</v>
      </c>
      <c r="Z23" s="14"/>
      <c r="AA23" s="15">
        <f>ROUND(Data!K14/Data!L14*100,2)</f>
        <v>19.64</v>
      </c>
      <c r="AC23" s="24" t="s">
        <v>28</v>
      </c>
      <c r="AD23" s="5"/>
      <c r="AE23" s="16" t="e">
        <f>#REF!/1000</f>
        <v>#REF!</v>
      </c>
      <c r="AF23" s="14"/>
      <c r="AG23" s="13" t="e">
        <f>#REF!</f>
        <v>#REF!</v>
      </c>
      <c r="AH23" s="14"/>
      <c r="AI23" s="16" t="e">
        <f>#REF!/1000</f>
        <v>#REF!</v>
      </c>
      <c r="AJ23" s="14"/>
      <c r="AK23" s="15" t="e">
        <f>#REF!</f>
        <v>#REF!</v>
      </c>
      <c r="AL23" s="14"/>
      <c r="AM23" s="13" t="e">
        <f>#REF!</f>
        <v>#REF!</v>
      </c>
      <c r="AN23" s="14"/>
      <c r="AO23" s="13" t="e">
        <f>#REF!/#REF!*100</f>
        <v>#REF!</v>
      </c>
      <c r="AQ23" s="13" t="e">
        <f>#REF!/#REF!*100</f>
        <v>#REF!</v>
      </c>
      <c r="AR23" s="13"/>
      <c r="AS23" s="13" t="e">
        <f>#REF!/#REF!*100</f>
        <v>#REF!</v>
      </c>
      <c r="AT23" s="13"/>
      <c r="AU23" s="13" t="e">
        <f>#REF!/#REF!*100</f>
        <v>#REF!</v>
      </c>
      <c r="AV23" s="13"/>
      <c r="AW23" s="13" t="e">
        <f>#REF!/#REF!*100</f>
        <v>#REF!</v>
      </c>
      <c r="AX23" s="14"/>
      <c r="AY23" s="16" t="e">
        <f>#REF!/1000000000</f>
        <v>#REF!</v>
      </c>
      <c r="AZ23" s="16"/>
      <c r="BA23" s="16" t="e">
        <f>#REF!/#REF!</f>
        <v>#REF!</v>
      </c>
      <c r="BB23" s="14"/>
      <c r="BC23" s="15" t="e">
        <f>#REF!/#REF!*100</f>
        <v>#REF!</v>
      </c>
      <c r="BD23" s="43"/>
      <c r="BE23" s="44"/>
    </row>
    <row r="24" spans="1:57" ht="12.75">
      <c r="A24" s="7"/>
      <c r="B24" s="7"/>
      <c r="C24" s="7"/>
      <c r="D24" s="7"/>
      <c r="E24" s="7"/>
      <c r="F24" s="7"/>
      <c r="G24" s="7"/>
      <c r="H24" s="7"/>
      <c r="I24" s="7"/>
      <c r="J24" s="7"/>
      <c r="K24" s="7"/>
      <c r="L24" s="7"/>
      <c r="M24" s="7"/>
      <c r="N24" s="25"/>
      <c r="O24" s="7"/>
      <c r="P24" s="7"/>
      <c r="Q24" s="7"/>
      <c r="R24" s="7"/>
      <c r="S24" s="7"/>
      <c r="T24" s="7"/>
      <c r="U24" s="7"/>
      <c r="V24" s="7"/>
      <c r="W24" s="7"/>
      <c r="X24" s="7"/>
      <c r="Y24" s="7"/>
      <c r="Z24" s="7"/>
      <c r="AA24" s="7"/>
      <c r="AC24" s="7"/>
      <c r="AD24" s="7"/>
      <c r="AE24" s="7"/>
      <c r="AF24" s="7"/>
      <c r="AG24" s="7"/>
      <c r="AH24" s="7"/>
      <c r="AI24" s="7"/>
      <c r="AJ24" s="7"/>
      <c r="AK24" s="7"/>
      <c r="AL24" s="7"/>
      <c r="AM24" s="7"/>
      <c r="AN24" s="7"/>
      <c r="AO24" s="7"/>
      <c r="AP24" s="25"/>
      <c r="AQ24" s="7"/>
      <c r="AR24" s="7"/>
      <c r="AS24" s="7"/>
      <c r="AT24" s="7"/>
      <c r="AU24" s="7"/>
      <c r="AV24" s="7"/>
      <c r="AW24" s="7"/>
      <c r="AX24" s="7"/>
      <c r="AY24" s="7"/>
      <c r="AZ24" s="7"/>
      <c r="BA24" s="7"/>
      <c r="BB24" s="7"/>
      <c r="BC24" s="7"/>
      <c r="BE24" s="44"/>
    </row>
    <row r="25" spans="1:55" ht="12.75">
      <c r="A25" s="2" t="s">
        <v>58</v>
      </c>
      <c r="B25" s="9"/>
      <c r="C25" s="9"/>
      <c r="D25" s="9"/>
      <c r="E25" s="9"/>
      <c r="F25" s="9"/>
      <c r="G25" s="9"/>
      <c r="H25" s="9"/>
      <c r="I25" s="9"/>
      <c r="J25" s="9"/>
      <c r="K25" s="9"/>
      <c r="L25" s="9"/>
      <c r="M25" s="9"/>
      <c r="N25" s="9"/>
      <c r="O25" s="9"/>
      <c r="P25" s="9"/>
      <c r="Q25" s="9"/>
      <c r="R25" s="9"/>
      <c r="S25" s="9"/>
      <c r="T25" s="9"/>
      <c r="U25" s="9"/>
      <c r="V25" s="9"/>
      <c r="W25" s="9"/>
      <c r="X25" s="9"/>
      <c r="Y25" s="9"/>
      <c r="Z25" s="9"/>
      <c r="AA25" s="9"/>
      <c r="AC25" s="8" t="s">
        <v>32</v>
      </c>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row>
    <row r="26" spans="1:256" ht="12.75">
      <c r="A26" s="2" t="s">
        <v>59</v>
      </c>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t="s">
        <v>33</v>
      </c>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row>
    <row r="27" spans="1:55" ht="12.75" customHeight="1">
      <c r="A27" s="52" t="s">
        <v>57</v>
      </c>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C27" s="52" t="s">
        <v>35</v>
      </c>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row>
    <row r="28" spans="1:55" ht="12">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C28" s="52"/>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row>
    <row r="29" spans="1:55" ht="12">
      <c r="A29" s="52"/>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C29" s="52"/>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row>
    <row r="30" spans="1:55" ht="12">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row>
    <row r="31" spans="1:27" ht="12.75" customHeight="1">
      <c r="A31" s="66" t="s">
        <v>55</v>
      </c>
      <c r="B31" s="66"/>
      <c r="C31" s="66"/>
      <c r="D31" s="66"/>
      <c r="E31" s="66"/>
      <c r="F31" s="66"/>
      <c r="G31" s="66"/>
      <c r="H31" s="66"/>
      <c r="I31" s="66"/>
      <c r="J31" s="47"/>
      <c r="K31" s="47"/>
      <c r="L31" s="47"/>
      <c r="M31" s="47"/>
      <c r="N31" s="47"/>
      <c r="O31" s="47"/>
      <c r="P31" s="47"/>
      <c r="Q31" s="47"/>
      <c r="R31" s="47"/>
      <c r="S31" s="47"/>
      <c r="T31" s="47"/>
      <c r="U31" s="47"/>
      <c r="V31" s="45"/>
      <c r="W31" s="45"/>
      <c r="X31" s="45"/>
      <c r="Y31" s="45"/>
      <c r="Z31" s="45"/>
      <c r="AA31" s="45"/>
    </row>
    <row r="32" spans="1:55" ht="12">
      <c r="A32" s="55" t="s">
        <v>17</v>
      </c>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C32" s="55" t="s">
        <v>17</v>
      </c>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row>
    <row r="33" spans="1:55" ht="12">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row>
    <row r="37" spans="1:17" ht="12">
      <c r="A37" s="46"/>
      <c r="B37" s="46"/>
      <c r="C37" s="46"/>
      <c r="D37" s="46"/>
      <c r="E37" s="46"/>
      <c r="F37" s="46"/>
      <c r="G37" s="46"/>
      <c r="H37" s="46"/>
      <c r="I37" s="46"/>
      <c r="J37" s="46"/>
      <c r="K37" s="46"/>
      <c r="L37" s="46"/>
      <c r="M37" s="46"/>
      <c r="N37" s="46"/>
      <c r="O37" s="46"/>
      <c r="P37" s="46"/>
      <c r="Q37" s="46"/>
    </row>
    <row r="38" spans="1:17" ht="45" customHeight="1">
      <c r="A38" s="46"/>
      <c r="B38" s="46"/>
      <c r="C38" s="46"/>
      <c r="D38" s="46"/>
      <c r="E38" s="46"/>
      <c r="F38" s="46"/>
      <c r="G38" s="46"/>
      <c r="H38" s="46"/>
      <c r="I38" s="46"/>
      <c r="J38" s="46"/>
      <c r="K38" s="46"/>
      <c r="L38" s="46"/>
      <c r="M38" s="46"/>
      <c r="N38" s="46"/>
      <c r="O38" s="46"/>
      <c r="P38" s="46"/>
      <c r="Q38" s="46"/>
    </row>
  </sheetData>
  <sheetProtection/>
  <mergeCells count="45">
    <mergeCell ref="A3:AA3"/>
    <mergeCell ref="A4:AA4"/>
    <mergeCell ref="A6:A9"/>
    <mergeCell ref="C6:E7"/>
    <mergeCell ref="AA6:AA9"/>
    <mergeCell ref="A27:AA30"/>
    <mergeCell ref="M8:M9"/>
    <mergeCell ref="Q8:Q9"/>
    <mergeCell ref="C8:C9"/>
    <mergeCell ref="E8:E9"/>
    <mergeCell ref="A32:AA33"/>
    <mergeCell ref="S8:S9"/>
    <mergeCell ref="I8:I9"/>
    <mergeCell ref="W8:W9"/>
    <mergeCell ref="O8:O9"/>
    <mergeCell ref="Y8:Y9"/>
    <mergeCell ref="A31:I31"/>
    <mergeCell ref="AE8:AE9"/>
    <mergeCell ref="AG8:AG9"/>
    <mergeCell ref="W6:Y7"/>
    <mergeCell ref="K8:K9"/>
    <mergeCell ref="G6:K7"/>
    <mergeCell ref="M6:U7"/>
    <mergeCell ref="G8:G9"/>
    <mergeCell ref="U8:U9"/>
    <mergeCell ref="AQ8:AQ9"/>
    <mergeCell ref="AS8:AS9"/>
    <mergeCell ref="AC3:BC3"/>
    <mergeCell ref="AC4:BC4"/>
    <mergeCell ref="AC6:AC9"/>
    <mergeCell ref="AE6:AG7"/>
    <mergeCell ref="AI6:AM7"/>
    <mergeCell ref="AO6:AW7"/>
    <mergeCell ref="AY6:BA7"/>
    <mergeCell ref="BC6:BC9"/>
    <mergeCell ref="AU8:AU9"/>
    <mergeCell ref="AW8:AW9"/>
    <mergeCell ref="AY8:AY9"/>
    <mergeCell ref="BA8:BA9"/>
    <mergeCell ref="AC27:BC30"/>
    <mergeCell ref="AC32:BC33"/>
    <mergeCell ref="AI8:AI9"/>
    <mergeCell ref="AK8:AK9"/>
    <mergeCell ref="AM8:AM9"/>
    <mergeCell ref="AO8:AO9"/>
  </mergeCells>
  <hyperlinks>
    <hyperlink ref="AA1" r:id="rId1" display="http://www.taxpolicycenter.org"/>
    <hyperlink ref="A31:I31" r:id="rId2" display="http://www.taxpolicycenter.org/TaxModel/income.cfm"/>
    <hyperlink ref="A31" r:id="rId3" display="http://www.taxpolicycenter.org/TaxModel/income.cfm."/>
  </hyperlinks>
  <printOptions horizontalCentered="1"/>
  <pageMargins left="0.5" right="0.5" top="0.3" bottom="0.1" header="0" footer="0"/>
  <pageSetup fitToHeight="1" fitToWidth="1" horizontalDpi="1200" verticalDpi="1200" orientation="landscape" scale="87" r:id="rId4"/>
</worksheet>
</file>

<file path=xl/worksheets/sheet2.xml><?xml version="1.0" encoding="utf-8"?>
<worksheet xmlns="http://schemas.openxmlformats.org/spreadsheetml/2006/main" xmlns:r="http://schemas.openxmlformats.org/officeDocument/2006/relationships">
  <sheetPr codeName="Sheet2"/>
  <dimension ref="A1:L46"/>
  <sheetViews>
    <sheetView zoomScalePageLayoutView="0" workbookViewId="0" topLeftCell="A1">
      <selection activeCell="E18" sqref="E18"/>
    </sheetView>
  </sheetViews>
  <sheetFormatPr defaultColWidth="9.140625" defaultRowHeight="12.75"/>
  <cols>
    <col min="1" max="1" width="14.28125" style="0" bestFit="1" customWidth="1"/>
    <col min="2" max="2" width="15.57421875" style="0" bestFit="1" customWidth="1"/>
    <col min="3" max="3" width="17.00390625" style="0" bestFit="1" customWidth="1"/>
    <col min="4" max="4" width="15.28125" style="0" bestFit="1" customWidth="1"/>
    <col min="5" max="5" width="20.28125" style="0" bestFit="1" customWidth="1"/>
    <col min="6" max="7" width="14.421875" style="0" bestFit="1" customWidth="1"/>
    <col min="8" max="10" width="14.57421875" style="0" bestFit="1" customWidth="1"/>
    <col min="11" max="11" width="13.57421875" style="0" bestFit="1" customWidth="1"/>
    <col min="12" max="12" width="12.421875" style="0" bestFit="1" customWidth="1"/>
  </cols>
  <sheetData>
    <row r="1" spans="1:12" ht="12">
      <c r="A1" t="s">
        <v>36</v>
      </c>
      <c r="B1" t="s">
        <v>37</v>
      </c>
      <c r="C1" t="s">
        <v>38</v>
      </c>
      <c r="D1" t="s">
        <v>39</v>
      </c>
      <c r="E1" t="s">
        <v>40</v>
      </c>
      <c r="F1" t="s">
        <v>41</v>
      </c>
      <c r="G1" t="s">
        <v>42</v>
      </c>
      <c r="H1" t="s">
        <v>43</v>
      </c>
      <c r="I1" t="s">
        <v>44</v>
      </c>
      <c r="J1" t="s">
        <v>45</v>
      </c>
      <c r="K1" t="s">
        <v>46</v>
      </c>
      <c r="L1" t="s">
        <v>47</v>
      </c>
    </row>
    <row r="2" spans="1:12" ht="12">
      <c r="A2" t="s">
        <v>18</v>
      </c>
      <c r="B2">
        <v>47548050.384</v>
      </c>
      <c r="C2">
        <v>26.337268792</v>
      </c>
      <c r="D2">
        <v>6146734.9435</v>
      </c>
      <c r="E2">
        <v>16.11974707</v>
      </c>
      <c r="F2">
        <v>713444.30935</v>
      </c>
      <c r="G2">
        <v>5433290.6342</v>
      </c>
      <c r="H2">
        <v>5105044.5818</v>
      </c>
      <c r="I2">
        <v>4796422.0425</v>
      </c>
      <c r="J2">
        <v>4441258.5962</v>
      </c>
      <c r="K2">
        <v>46465656746</v>
      </c>
      <c r="L2">
        <v>372213371672</v>
      </c>
    </row>
    <row r="3" spans="1:12" ht="12">
      <c r="A3" t="s">
        <v>19</v>
      </c>
      <c r="B3">
        <v>39536017.614</v>
      </c>
      <c r="C3">
        <v>21.899335818</v>
      </c>
      <c r="D3">
        <v>5635841.0163</v>
      </c>
      <c r="E3">
        <v>14.779933175</v>
      </c>
      <c r="F3">
        <v>1408289.8082</v>
      </c>
      <c r="G3">
        <v>4227551.2081</v>
      </c>
      <c r="H3">
        <v>3536755.65</v>
      </c>
      <c r="I3">
        <v>2998750.0921</v>
      </c>
      <c r="J3">
        <v>2486189.063</v>
      </c>
      <c r="K3">
        <v>51711478247</v>
      </c>
      <c r="L3" s="31">
        <v>1033513700000</v>
      </c>
    </row>
    <row r="4" spans="1:12" ht="12">
      <c r="A4" t="s">
        <v>48</v>
      </c>
      <c r="B4">
        <v>37027908.763</v>
      </c>
      <c r="C4">
        <v>20.510073032</v>
      </c>
      <c r="D4">
        <v>6619552.274</v>
      </c>
      <c r="E4">
        <v>17.359705495</v>
      </c>
      <c r="F4">
        <v>2442609.961</v>
      </c>
      <c r="G4">
        <v>4176942.313</v>
      </c>
      <c r="H4">
        <v>2780440.8449</v>
      </c>
      <c r="I4">
        <v>2003069.9264</v>
      </c>
      <c r="J4">
        <v>1246761.7341</v>
      </c>
      <c r="K4">
        <v>51891773387</v>
      </c>
      <c r="L4" s="31">
        <v>2023465200000</v>
      </c>
    </row>
    <row r="5" spans="1:12" ht="12">
      <c r="A5" t="s">
        <v>21</v>
      </c>
      <c r="B5">
        <v>30072770.407</v>
      </c>
      <c r="C5">
        <v>16.657562847</v>
      </c>
      <c r="D5">
        <v>7875677.2598</v>
      </c>
      <c r="E5">
        <v>20.653879921</v>
      </c>
      <c r="F5">
        <v>3194534.2503</v>
      </c>
      <c r="G5">
        <v>4681143.0094</v>
      </c>
      <c r="H5">
        <v>2342913.5288</v>
      </c>
      <c r="I5">
        <v>1451396.1303</v>
      </c>
      <c r="J5">
        <v>827174.42793</v>
      </c>
      <c r="K5">
        <v>73630484047</v>
      </c>
      <c r="L5" s="31">
        <v>3018584100000</v>
      </c>
    </row>
    <row r="6" spans="1:12" ht="12">
      <c r="A6" t="s">
        <v>22</v>
      </c>
      <c r="B6">
        <v>24835618.282</v>
      </c>
      <c r="C6">
        <v>13.756659822</v>
      </c>
      <c r="D6">
        <v>10569729.547</v>
      </c>
      <c r="E6">
        <v>27.719003415</v>
      </c>
      <c r="F6">
        <v>3813668.5384</v>
      </c>
      <c r="G6">
        <v>6756061.0086</v>
      </c>
      <c r="H6">
        <v>3842259.6092</v>
      </c>
      <c r="I6">
        <v>2789588.5449</v>
      </c>
      <c r="J6">
        <v>1759582.8778</v>
      </c>
      <c r="K6" s="31">
        <v>1158222700000</v>
      </c>
      <c r="L6" s="31">
        <v>8574115600000</v>
      </c>
    </row>
    <row r="7" spans="1:12" ht="12">
      <c r="A7" t="s">
        <v>8</v>
      </c>
      <c r="B7">
        <v>180535236.06</v>
      </c>
      <c r="C7">
        <v>100</v>
      </c>
      <c r="D7">
        <v>38131708.376</v>
      </c>
      <c r="E7">
        <v>100</v>
      </c>
      <c r="F7">
        <v>12597615.011</v>
      </c>
      <c r="G7">
        <v>25534093.364</v>
      </c>
      <c r="H7">
        <v>17607532.448</v>
      </c>
      <c r="I7">
        <v>14039344.97</v>
      </c>
      <c r="J7">
        <v>10761084.933</v>
      </c>
      <c r="K7" s="31">
        <v>1268057400000</v>
      </c>
      <c r="L7" s="31">
        <v>14707269000000</v>
      </c>
    </row>
    <row r="8" ht="12">
      <c r="L8" s="31"/>
    </row>
    <row r="9" ht="12">
      <c r="L9" s="31"/>
    </row>
    <row r="10" spans="1:12" ht="12">
      <c r="A10" t="s">
        <v>49</v>
      </c>
      <c r="B10">
        <v>12710466.233</v>
      </c>
      <c r="C10">
        <v>7.0404351586</v>
      </c>
      <c r="D10">
        <v>4409593.5847</v>
      </c>
      <c r="E10">
        <v>11.564112316</v>
      </c>
      <c r="F10">
        <v>1755379.8488</v>
      </c>
      <c r="G10">
        <v>2654213.7359</v>
      </c>
      <c r="H10">
        <v>1351532.2953</v>
      </c>
      <c r="I10">
        <v>906454.54263</v>
      </c>
      <c r="J10">
        <v>485643.42305</v>
      </c>
      <c r="K10">
        <v>80140960581</v>
      </c>
      <c r="L10" s="31">
        <v>2072456800000</v>
      </c>
    </row>
    <row r="11" spans="1:12" ht="12">
      <c r="A11" t="s">
        <v>50</v>
      </c>
      <c r="B11">
        <v>6216203.2722</v>
      </c>
      <c r="C11">
        <v>3.4432077682</v>
      </c>
      <c r="D11">
        <v>2565642.1017</v>
      </c>
      <c r="E11">
        <v>6.7283691474</v>
      </c>
      <c r="F11">
        <v>962115.51553</v>
      </c>
      <c r="G11">
        <v>1603526.5862</v>
      </c>
      <c r="H11">
        <v>852850.82713</v>
      </c>
      <c r="I11">
        <v>576133.37898</v>
      </c>
      <c r="J11">
        <v>335560.24546</v>
      </c>
      <c r="K11">
        <v>78580544765</v>
      </c>
      <c r="L11" s="31">
        <v>1438041800000</v>
      </c>
    </row>
    <row r="12" spans="1:12" ht="12">
      <c r="A12" t="s">
        <v>51</v>
      </c>
      <c r="B12">
        <v>4763669.8381</v>
      </c>
      <c r="C12">
        <v>2.638637167</v>
      </c>
      <c r="D12">
        <v>2707165.7476</v>
      </c>
      <c r="E12">
        <v>7.0995134048</v>
      </c>
      <c r="F12">
        <v>882311.83793</v>
      </c>
      <c r="G12">
        <v>1824853.9097</v>
      </c>
      <c r="H12">
        <v>1150182.0407</v>
      </c>
      <c r="I12">
        <v>889042.07639</v>
      </c>
      <c r="J12">
        <v>605555.28331</v>
      </c>
      <c r="K12">
        <v>273578257065</v>
      </c>
      <c r="L12" s="31">
        <v>2005663100000</v>
      </c>
    </row>
    <row r="13" spans="1:12" ht="12">
      <c r="A13" t="s">
        <v>52</v>
      </c>
      <c r="B13">
        <v>1145278.9392</v>
      </c>
      <c r="C13">
        <v>0.6343797279</v>
      </c>
      <c r="D13">
        <v>887328.11292</v>
      </c>
      <c r="E13">
        <v>2.3270085468</v>
      </c>
      <c r="F13">
        <v>213861.33609</v>
      </c>
      <c r="G13">
        <v>673466.77683</v>
      </c>
      <c r="H13">
        <v>487694.44616</v>
      </c>
      <c r="I13">
        <v>417958.5469</v>
      </c>
      <c r="J13">
        <v>332823.92594</v>
      </c>
      <c r="K13">
        <v>725922948697</v>
      </c>
      <c r="L13" s="31">
        <v>3057953900000</v>
      </c>
    </row>
    <row r="14" spans="1:12" ht="12">
      <c r="A14" t="s">
        <v>53</v>
      </c>
      <c r="B14">
        <v>118028.8991</v>
      </c>
      <c r="C14">
        <v>0.0653772093</v>
      </c>
      <c r="D14">
        <v>104147.33026</v>
      </c>
      <c r="E14">
        <v>0.2731252669</v>
      </c>
      <c r="F14">
        <v>34155.157538</v>
      </c>
      <c r="G14">
        <v>69992.172723</v>
      </c>
      <c r="H14">
        <v>49247.254442</v>
      </c>
      <c r="I14">
        <v>42355.171338</v>
      </c>
      <c r="J14">
        <v>34484.597834</v>
      </c>
      <c r="K14">
        <v>310343138803</v>
      </c>
      <c r="L14" s="31">
        <v>1579808900000</v>
      </c>
    </row>
    <row r="19" ht="12">
      <c r="L19" s="31"/>
    </row>
    <row r="20" ht="12">
      <c r="L20" s="31"/>
    </row>
    <row r="21" ht="12">
      <c r="L21" s="31"/>
    </row>
    <row r="22" ht="12">
      <c r="L22" s="31"/>
    </row>
    <row r="23" ht="12">
      <c r="L23" s="31"/>
    </row>
    <row r="24" ht="12">
      <c r="L24" s="31"/>
    </row>
    <row r="25" ht="12">
      <c r="L25" s="31"/>
    </row>
    <row r="26" ht="12">
      <c r="L26" s="31"/>
    </row>
    <row r="27" ht="12">
      <c r="L27" s="31"/>
    </row>
    <row r="28" ht="12">
      <c r="L28" s="31"/>
    </row>
    <row r="29" ht="12">
      <c r="L29" s="31"/>
    </row>
    <row r="30" ht="12">
      <c r="L30" s="31"/>
    </row>
    <row r="34" ht="12.75">
      <c r="C34" s="41"/>
    </row>
    <row r="35" ht="12.75">
      <c r="C35" s="41"/>
    </row>
    <row r="36" ht="12.75">
      <c r="C36" s="41"/>
    </row>
    <row r="37" ht="12.75">
      <c r="C37" s="41"/>
    </row>
    <row r="38" ht="12.75">
      <c r="C38" s="41"/>
    </row>
    <row r="39" ht="12.75">
      <c r="C39" s="41"/>
    </row>
    <row r="40" ht="12.75">
      <c r="C40" s="42"/>
    </row>
    <row r="41" ht="12.75">
      <c r="C41" s="42"/>
    </row>
    <row r="42" ht="12.75">
      <c r="C42" s="41"/>
    </row>
    <row r="43" ht="12.75">
      <c r="C43" s="41"/>
    </row>
    <row r="44" ht="12.75">
      <c r="C44" s="41"/>
    </row>
    <row r="45" ht="12.75">
      <c r="C45" s="41"/>
    </row>
    <row r="46" ht="12.75">
      <c r="C46" s="4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admined</dc:creator>
  <cp:keywords/>
  <dc:description/>
  <cp:lastModifiedBy>Hunter, Lillian</cp:lastModifiedBy>
  <cp:lastPrinted>2011-06-07T14:41:42Z</cp:lastPrinted>
  <dcterms:created xsi:type="dcterms:W3CDTF">2009-02-25T22:08:07Z</dcterms:created>
  <dcterms:modified xsi:type="dcterms:W3CDTF">2023-02-28T19:18:55Z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